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marguello\AppData\Local\Temp\wz0f22\"/>
    </mc:Choice>
  </mc:AlternateContent>
  <xr:revisionPtr revIDLastSave="0" documentId="13_ncr:1_{F8E6BC3D-91FF-4CB8-B1B9-2FA569120878}" xr6:coauthVersionLast="47" xr6:coauthVersionMax="47" xr10:uidLastSave="{00000000-0000-0000-0000-000000000000}"/>
  <bookViews>
    <workbookView xWindow="-108" yWindow="-108" windowWidth="23256" windowHeight="12576" activeTab="1" xr2:uid="{DC570886-4A15-40E5-96AF-91222CE231EB}"/>
  </bookViews>
  <sheets>
    <sheet name="Data for Bar Graph (# days)" sheetId="3" r:id="rId1"/>
    <sheet name="Bar Graph (# years)"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3" l="1"/>
  <c r="K5" i="3" l="1"/>
  <c r="E5" i="4" s="1"/>
  <c r="K4" i="3"/>
  <c r="E4" i="4" s="1"/>
  <c r="V7" i="3"/>
  <c r="J7" i="4" s="1"/>
  <c r="V6" i="3"/>
  <c r="I5" i="3"/>
  <c r="O5" i="3" s="1"/>
  <c r="L5" i="3" s="1"/>
  <c r="Q5" i="3" s="1"/>
  <c r="I4" i="3"/>
  <c r="O4" i="3" s="1"/>
  <c r="L4" i="3" s="1"/>
  <c r="H5" i="3"/>
  <c r="F4" i="3"/>
  <c r="I3" i="3"/>
  <c r="O3" i="3" s="1"/>
  <c r="Q3" i="3" s="1"/>
  <c r="K3" i="3" s="1"/>
  <c r="E3" i="4" s="1"/>
  <c r="H3" i="3"/>
  <c r="D4" i="3"/>
  <c r="D5" i="3"/>
  <c r="F5" i="3"/>
  <c r="F3" i="3"/>
  <c r="R3" i="3" l="1"/>
  <c r="I3" i="4"/>
  <c r="M5" i="3"/>
  <c r="W5" i="3"/>
  <c r="Q4" i="3"/>
  <c r="W4" i="3" s="1"/>
  <c r="W3" i="3"/>
  <c r="R5" i="3"/>
  <c r="D7" i="3"/>
  <c r="B7" i="4" s="1"/>
  <c r="D6" i="3"/>
  <c r="D3" i="3"/>
  <c r="R4" i="3" l="1"/>
  <c r="M4" i="3"/>
  <c r="I5" i="4"/>
  <c r="I4" i="4"/>
  <c r="H4" i="4"/>
  <c r="H5" i="4"/>
  <c r="H3" i="4"/>
  <c r="C4" i="4"/>
  <c r="D4" i="4"/>
  <c r="J6" i="4" l="1"/>
  <c r="B6" i="4"/>
  <c r="F4" i="4" l="1"/>
  <c r="F5" i="4" l="1"/>
  <c r="K4" i="4"/>
  <c r="G4" i="4" s="1"/>
  <c r="K5" i="4" l="1"/>
  <c r="G5" i="4" l="1"/>
  <c r="D5" i="4"/>
  <c r="B5" i="4"/>
  <c r="C5" i="4" l="1"/>
  <c r="F3" i="4"/>
  <c r="D3" i="4"/>
  <c r="C3" i="4"/>
  <c r="B3" i="4" l="1"/>
  <c r="B4" i="4" l="1"/>
  <c r="K3" i="4" l="1"/>
  <c r="G3" i="4" s="1"/>
</calcChain>
</file>

<file path=xl/sharedStrings.xml><?xml version="1.0" encoding="utf-8"?>
<sst xmlns="http://schemas.openxmlformats.org/spreadsheetml/2006/main" count="75" uniqueCount="68">
  <si>
    <t>Patent Number OR Name of Exclusivity</t>
  </si>
  <si>
    <t>Earliest Filing Date of earliest patent</t>
  </si>
  <si>
    <t>Earliest non-provisional priority date</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</si>
  <si>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</si>
  <si>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</si>
  <si>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</si>
  <si>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</si>
  <si>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r>
      <t xml:space="preserve">Filing date </t>
    </r>
    <r>
      <rPr>
        <b/>
        <i/>
        <sz val="11"/>
        <color theme="1"/>
        <rFont val="Calibri"/>
        <family val="2"/>
        <scheme val="minor"/>
      </rPr>
      <t>to</t>
    </r>
    <r>
      <rPr>
        <sz val="11"/>
        <color theme="1"/>
        <rFont val="Calibri"/>
        <family val="2"/>
        <scheme val="minor"/>
      </rPr>
      <t xml:space="preserve"> issue date (# days)</t>
    </r>
  </si>
  <si>
    <t>17- or 20-Year Expiration Date</t>
  </si>
  <si>
    <t>Approval Date</t>
  </si>
  <si>
    <t xml:space="preserve"> Issue date and approval date (zero if issued after approval date) (# days)</t>
  </si>
  <si>
    <t>Expiration Date of Patent Referenced in Terminal Disclaimer (if no terminal disclaimer, link to column O value)</t>
  </si>
  <si>
    <r>
      <t xml:space="preserve">First FDA Approval to Patent Expiration Date if issued pre-approval </t>
    </r>
    <r>
      <rPr>
        <b/>
        <u/>
        <sz val="11"/>
        <rFont val="Calibri"/>
        <family val="2"/>
        <scheme val="minor"/>
      </rPr>
      <t>OR</t>
    </r>
    <r>
      <rPr>
        <sz val="11"/>
        <color rgb="FF000000"/>
        <rFont val="Calibri"/>
        <family val="2"/>
        <scheme val="minor"/>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</si>
  <si>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</si>
  <si>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</si>
  <si>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</si>
  <si>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</si>
  <si>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t>
  </si>
  <si>
    <t>Expiration of Pediatric Exclusivity (six months after PTE adjusted expiration date (S))</t>
  </si>
  <si>
    <t xml:space="preserve">Pediatric exclusivity in days (# days) </t>
  </si>
  <si>
    <t>FDA Exclusivity Expiration Date</t>
  </si>
  <si>
    <t>FDA Exclusivity Period (difference between exclusivity start date and exclusivity expiration date; N/A for patents) (# days)</t>
  </si>
  <si>
    <t>Terminal Disclaimer (N/A if no terminal disclaimer) (# days)</t>
  </si>
  <si>
    <r>
      <t xml:space="preserve"># </t>
    </r>
    <r>
      <rPr>
        <b/>
        <u/>
        <sz val="11"/>
        <color theme="1"/>
        <rFont val="Calibri"/>
        <family val="2"/>
        <scheme val="minor"/>
      </rPr>
      <t>OR</t>
    </r>
    <r>
      <rPr>
        <sz val="11"/>
        <color theme="1"/>
        <rFont val="Calibri"/>
        <family val="2"/>
        <scheme val="minor"/>
      </rPr>
      <t xml:space="preserve"> Name of Exclusivity</t>
    </r>
  </si>
  <si>
    <t>MM/DD/YYYY</t>
  </si>
  <si>
    <t>"=DATEDIF(B2, C2, "D")"</t>
  </si>
  <si>
    <t>"=DATEDIF(C2, E2, "D")"</t>
  </si>
  <si>
    <t>"=DATEDIF(E2, G2, "D")"</t>
  </si>
  <si>
    <t>MM/DD/YYYY OR "=DATE(YYYY, MM, DD)+(#years*365.25)"</t>
  </si>
  <si>
    <t>"=IF(J3&lt;G3, 0, IF(Q3&lt;I3, IF(Q3&lt;J3, (Q3-G3), (J3-G3)), IF(I3&lt;J3, (I3-G3), (J3-G3))))"</t>
  </si>
  <si>
    <t>MM/DD/YYYY (link to PTA-adjusted expiration date of earlier-filed patent's column O value; if no terminal disclaimer, link to patent's column O value)</t>
  </si>
  <si>
    <t>"=IF(G3&lt;J3, IF(Q3&lt;I3, (Q3-J3), (I3-J3)), IF(Q3&lt;I3, (Q3-G3), (I3-G3)))"</t>
  </si>
  <si>
    <t># (from Public PAIR or PALM)</t>
  </si>
  <si>
    <t>"=I2+N2"</t>
  </si>
  <si>
    <t># (from PE2E)</t>
  </si>
  <si>
    <t>"=IF(L2&gt;O2, O2, L2)"</t>
  </si>
  <si>
    <t>"=Q2+P2"</t>
  </si>
  <si>
    <t>"=DATE(YEAR(R3),MONTH(R3) +6,DAY(R3))"</t>
  </si>
  <si>
    <t>"=S3-R3"</t>
  </si>
  <si>
    <t>"=DATEDIF(C6, U6, "D")"</t>
  </si>
  <si>
    <t>"=DATEDIF(Q2, O2, "D")"</t>
  </si>
  <si>
    <t xml:space="preserve">NDF </t>
  </si>
  <si>
    <t xml:space="preserve">I-623 </t>
  </si>
  <si>
    <t>Patents</t>
  </si>
  <si>
    <t>Column1 (gap before earliest priority date)</t>
  </si>
  <si>
    <t>Earliest priority date</t>
  </si>
  <si>
    <t>U.S. Patent Application Pending</t>
  </si>
  <si>
    <t>Prior to FDA approval</t>
  </si>
  <si>
    <t>Drug &amp; Patent Approved (market exclusivity)</t>
  </si>
  <si>
    <t>Patent Term Adjustment</t>
  </si>
  <si>
    <t>Patent Term Extension</t>
  </si>
  <si>
    <t>FDCA Pediatric Exclusivity (PED)</t>
  </si>
  <si>
    <t>FDCA Exclusivity</t>
  </si>
  <si>
    <t>Terminal Disclaimer</t>
  </si>
  <si>
    <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</si>
  <si>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</si>
  <si>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</si>
  <si>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</si>
  <si>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</si>
  <si>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</si>
  <si>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</si>
  <si>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</si>
  <si>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</si>
  <si>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days)'!V6/365.25"</t>
  </si>
  <si>
    <t>"='Data for bar graph (# days)'!W2/365.25"</t>
  </si>
  <si>
    <t>4886812 (compound genus, species)</t>
  </si>
  <si>
    <t>7695734 
(ER tablet, 
manufacturing method)</t>
  </si>
  <si>
    <t>8679533 
(once daily composition)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</si>
</sst>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8" x14ac:knownFonts="1">
    <font>
      <sz val="11"/>
      <color theme="1"/>
      <name val="Calibri"/>
      <family val="2"/>
      <scheme val="minor"/>
    </font>
    <font>
      <b/>
      <sz val="11"/>
      <color theme="1"/>
      <name val="Calibri"/>
      <family val="2"/>
      <scheme val="minor"/>
    </font>
    <font>
      <sz val="11"/>
      <color theme="0"/>
      <name val="Calibri"/>
      <family val="2"/>
      <scheme val="minor"/>
    </font>
    <font>
      <b/>
      <u/>
      <sz val="11"/>
      <name val="Calibri"/>
      <family val="2"/>
      <scheme val="minor"/>
    </font>
    <font>
      <sz val="11"/>
      <name val="Calibri"/>
      <family val="2"/>
      <scheme val="minor"/>
    </font>
    <font>
      <b/>
      <u/>
      <sz val="11"/>
      <color theme="1"/>
      <name val="Calibri"/>
      <family val="2"/>
      <scheme val="minor"/>
    </font>
    <font>
      <b/>
      <i/>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u/>
      <sz val="11"/>
      <color theme="10"/>
      <name val="Calibri"/>
      <family val="2"/>
      <scheme val="minor"/>
    </font>
    <font>
      <sz val="11"/>
      <color rgb="FF000000"/>
      <name val="Calibri"/>
      <family val="2"/>
      <scheme val="minor"/>
    </font>
    <font>
      <sz val="11"/>
      <color rgb="FF000000"/>
      <name val="Calibri"/>
      <family val="2"/>
    </font>
    <font>
      <sz val="11"/>
      <color rgb="FFFFFFFF"/>
      <name val="Calibri"/>
      <family val="2"/>
    </font>
    <font>
      <sz val="11"/>
      <name val="Calibri"/>
      <family val="2"/>
    </font>
    <font>
      <b/>
      <sz val="11"/>
      <color rgb="FF000000"/>
      <name val="Calibri"/>
      <family val="2"/>
      <scheme val="minor"/>
    </font>
  </fonts>
  <fills count="47">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rgb="FF000000"/>
      </patternFill>
    </fill>
    <fill>
      <patternFill patternType="solid">
        <fgColor rgb="FFBDD7EE"/>
        <bgColor rgb="FF000000"/>
      </patternFill>
    </fill>
    <fill>
      <patternFill patternType="solid">
        <fgColor rgb="FF70AD47"/>
        <bgColor rgb="FF000000"/>
      </patternFill>
    </fill>
    <fill>
      <patternFill patternType="solid">
        <fgColor theme="7" tint="-0.249977111117893"/>
        <bgColor indexed="64"/>
      </patternFill>
    </fill>
    <fill>
      <patternFill patternType="solid">
        <fgColor rgb="FFCC99FF"/>
        <bgColor indexed="64"/>
      </patternFill>
    </fill>
  </fills>
  <borders count="18">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43">
    <xf numFmtId="0" fontId="0" fillId="0" borderId="0"/>
    <xf numFmtId="0" fontId="8" fillId="0" borderId="0" applyNumberFormat="0" applyFill="0" applyBorder="0" applyAlignment="0" applyProtection="0"/>
    <xf numFmtId="0" fontId="9" fillId="0" borderId="6" applyNumberFormat="0" applyFill="0" applyAlignment="0" applyProtection="0"/>
    <xf numFmtId="0" fontId="10" fillId="0" borderId="7" applyNumberFormat="0" applyFill="0" applyAlignment="0" applyProtection="0"/>
    <xf numFmtId="0" fontId="11" fillId="0" borderId="8" applyNumberFormat="0" applyFill="0" applyAlignment="0" applyProtection="0"/>
    <xf numFmtId="0" fontId="11" fillId="0" borderId="0" applyNumberFormat="0" applyFill="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4" fillId="13" borderId="0" applyNumberFormat="0" applyBorder="0" applyAlignment="0" applyProtection="0"/>
    <xf numFmtId="0" fontId="15" fillId="14" borderId="9" applyNumberFormat="0" applyAlignment="0" applyProtection="0"/>
    <xf numFmtId="0" fontId="16" fillId="15" borderId="10" applyNumberFormat="0" applyAlignment="0" applyProtection="0"/>
    <xf numFmtId="0" fontId="17" fillId="15" borderId="9" applyNumberFormat="0" applyAlignment="0" applyProtection="0"/>
    <xf numFmtId="0" fontId="18" fillId="0" borderId="11" applyNumberFormat="0" applyFill="0" applyAlignment="0" applyProtection="0"/>
    <xf numFmtId="0" fontId="19" fillId="16" borderId="12" applyNumberFormat="0" applyAlignment="0" applyProtection="0"/>
    <xf numFmtId="0" fontId="20" fillId="0" borderId="0" applyNumberFormat="0" applyFill="0" applyBorder="0" applyAlignment="0" applyProtection="0"/>
    <xf numFmtId="0" fontId="7" fillId="17" borderId="13" applyNumberFormat="0" applyFont="0" applyAlignment="0" applyProtection="0"/>
    <xf numFmtId="0" fontId="21" fillId="0" borderId="0" applyNumberFormat="0" applyFill="0" applyBorder="0" applyAlignment="0" applyProtection="0"/>
    <xf numFmtId="0" fontId="1" fillId="0" borderId="14" applyNumberFormat="0" applyFill="0" applyAlignment="0" applyProtection="0"/>
    <xf numFmtId="0" fontId="2"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2"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2"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2" fillId="3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2" fillId="34" borderId="0" applyNumberFormat="0" applyBorder="0" applyAlignment="0" applyProtection="0"/>
    <xf numFmtId="0" fontId="7" fillId="35" borderId="0" applyNumberFormat="0" applyBorder="0" applyAlignment="0" applyProtection="0"/>
    <xf numFmtId="0" fontId="7" fillId="36" borderId="0" applyNumberFormat="0" applyBorder="0" applyAlignment="0" applyProtection="0"/>
    <xf numFmtId="0" fontId="7" fillId="37" borderId="0" applyNumberFormat="0" applyBorder="0" applyAlignment="0" applyProtection="0"/>
    <xf numFmtId="0" fontId="2" fillId="38" borderId="0" applyNumberFormat="0" applyBorder="0" applyAlignment="0" applyProtection="0"/>
    <xf numFmtId="0" fontId="7" fillId="39" borderId="0" applyNumberFormat="0" applyBorder="0" applyAlignment="0" applyProtection="0"/>
    <xf numFmtId="0" fontId="7" fillId="40" borderId="0" applyNumberFormat="0" applyBorder="0" applyAlignment="0" applyProtection="0"/>
    <xf numFmtId="0" fontId="7" fillId="41" borderId="0" applyNumberFormat="0" applyBorder="0" applyAlignment="0" applyProtection="0"/>
    <xf numFmtId="0" fontId="22" fillId="0" borderId="0" applyNumberFormat="0" applyFill="0" applyBorder="0" applyAlignment="0" applyProtection="0"/>
  </cellStyleXfs>
  <cellXfs count="79">
    <xf numFmtId="0" fontId="0" fillId="0" borderId="0" xfId="0"/>
    <xf numFmtId="0" fontId="0" fillId="0" borderId="0" xfId="0" applyAlignment="1">
      <alignment horizontal="center"/>
    </xf>
    <xf numFmtId="14" fontId="0" fillId="0" borderId="0" xfId="0" applyNumberFormat="1" applyAlignment="1">
      <alignment horizontal="center"/>
    </xf>
    <xf numFmtId="14" fontId="0" fillId="0" borderId="0" xfId="0" applyNumberFormat="1" applyAlignment="1">
      <alignment horizontal="center" vertical="center"/>
    </xf>
    <xf numFmtId="2" fontId="0" fillId="0" borderId="0" xfId="0" applyNumberFormat="1" applyAlignment="1">
      <alignment horizontal="center"/>
    </xf>
    <xf numFmtId="2" fontId="0" fillId="0" borderId="0" xfId="0" applyNumberFormat="1" applyAlignment="1">
      <alignment horizontal="center" vertical="center"/>
    </xf>
    <xf numFmtId="14" fontId="0" fillId="0" borderId="0" xfId="0" applyNumberFormat="1" applyFill="1" applyAlignment="1">
      <alignment horizontal="center" vertical="center"/>
    </xf>
    <xf numFmtId="0" fontId="0" fillId="0" borderId="0" xfId="0" applyFill="1"/>
    <xf numFmtId="2" fontId="0" fillId="0" borderId="0" xfId="0" applyNumberFormat="1" applyFill="1" applyAlignment="1">
      <alignment horizontal="center"/>
    </xf>
    <xf numFmtId="0" fontId="0" fillId="0" borderId="0" xfId="0" applyFill="1" applyAlignment="1">
      <alignment horizontal="center"/>
    </xf>
    <xf numFmtId="2" fontId="0" fillId="0" borderId="0" xfId="0" applyNumberFormat="1" applyFill="1" applyAlignment="1">
      <alignment horizontal="center" vertical="center"/>
    </xf>
    <xf numFmtId="14" fontId="0" fillId="0" borderId="0" xfId="0" applyNumberFormat="1" applyFill="1" applyAlignment="1">
      <alignment horizontal="center"/>
    </xf>
    <xf numFmtId="0" fontId="4" fillId="7" borderId="1" xfId="0" applyFont="1" applyFill="1" applyBorder="1" applyAlignment="1">
      <alignment horizontal="center" vertical="center" wrapText="1"/>
    </xf>
    <xf numFmtId="0" fontId="2" fillId="4" borderId="0" xfId="0" applyFont="1" applyFill="1"/>
    <xf numFmtId="0" fontId="0" fillId="0" borderId="0" xfId="0" applyFill="1" applyBorder="1"/>
    <xf numFmtId="0" fontId="0" fillId="0" borderId="0" xfId="0" applyFill="1" applyBorder="1" applyAlignment="1">
      <alignment horizontal="center" vertical="center" wrapText="1"/>
    </xf>
    <xf numFmtId="0" fontId="4"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4"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2" fillId="4"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3" borderId="5" xfId="0" applyFill="1" applyBorder="1" applyAlignment="1">
      <alignment horizontal="center" vertical="center" wrapText="1"/>
    </xf>
    <xf numFmtId="0" fontId="0" fillId="5" borderId="5" xfId="0" applyFill="1" applyBorder="1" applyAlignment="1">
      <alignment horizontal="center" vertical="center" wrapText="1"/>
    </xf>
    <xf numFmtId="0" fontId="2" fillId="4" borderId="5"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0" fillId="0" borderId="0" xfId="0" applyBorder="1"/>
    <xf numFmtId="0" fontId="4" fillId="0" borderId="5" xfId="0" applyFont="1" applyFill="1" applyBorder="1" applyAlignment="1">
      <alignment horizontal="center" vertical="center" wrapText="1"/>
    </xf>
    <xf numFmtId="0" fontId="0" fillId="4" borderId="0" xfId="0" applyFill="1"/>
    <xf numFmtId="0" fontId="0" fillId="4" borderId="0" xfId="0" applyFill="1" applyAlignment="1">
      <alignment horizontal="center"/>
    </xf>
    <xf numFmtId="14" fontId="2" fillId="4" borderId="0" xfId="0" applyNumberFormat="1" applyFont="1" applyFill="1" applyAlignment="1">
      <alignment horizontal="center"/>
    </xf>
    <xf numFmtId="0" fontId="2" fillId="4" borderId="0" xfId="0" applyFont="1" applyFill="1" applyAlignment="1">
      <alignment horizontal="center"/>
    </xf>
    <xf numFmtId="2" fontId="2" fillId="4" borderId="0" xfId="0" applyNumberFormat="1" applyFont="1" applyFill="1" applyAlignment="1">
      <alignment horizontal="center" vertical="center"/>
    </xf>
    <xf numFmtId="2" fontId="0" fillId="4" borderId="0" xfId="0" applyNumberFormat="1" applyFill="1" applyAlignment="1">
      <alignment horizontal="center"/>
    </xf>
    <xf numFmtId="0" fontId="0" fillId="0" borderId="0" xfId="0"/>
    <xf numFmtId="14" fontId="0" fillId="0" borderId="0" xfId="0" applyNumberFormat="1"/>
    <xf numFmtId="1" fontId="0" fillId="0" borderId="0" xfId="0" applyNumberFormat="1" applyFill="1" applyAlignment="1">
      <alignment horizontal="center"/>
    </xf>
    <xf numFmtId="0" fontId="24" fillId="42" borderId="3" xfId="0" applyFont="1" applyFill="1" applyBorder="1" applyAlignment="1">
      <alignment wrapText="1"/>
    </xf>
    <xf numFmtId="0" fontId="24" fillId="42" borderId="3" xfId="0" applyFont="1" applyFill="1" applyBorder="1" applyAlignment="1">
      <alignment horizontal="center" vertical="center" wrapText="1"/>
    </xf>
    <xf numFmtId="0" fontId="25" fillId="43" borderId="5" xfId="0" applyFont="1" applyFill="1" applyBorder="1" applyAlignment="1">
      <alignment horizontal="center" vertical="center" wrapText="1"/>
    </xf>
    <xf numFmtId="0" fontId="25" fillId="43" borderId="15" xfId="0" applyFont="1" applyFill="1" applyBorder="1" applyAlignment="1">
      <alignment horizontal="center" vertical="center" wrapText="1"/>
    </xf>
    <xf numFmtId="0" fontId="26" fillId="43" borderId="16" xfId="0" applyFont="1" applyFill="1" applyBorder="1" applyAlignment="1">
      <alignment horizontal="center" vertical="center" wrapText="1"/>
    </xf>
    <xf numFmtId="0" fontId="1" fillId="0" borderId="0" xfId="0" applyFont="1" applyFill="1" applyBorder="1" applyAlignment="1">
      <alignment horizontal="center" vertical="center"/>
    </xf>
    <xf numFmtId="0" fontId="23" fillId="0" borderId="0" xfId="0" applyFont="1" applyFill="1"/>
    <xf numFmtId="14" fontId="23" fillId="0" borderId="0" xfId="0" applyNumberFormat="1" applyFont="1" applyFill="1"/>
    <xf numFmtId="0" fontId="0" fillId="0" borderId="0" xfId="0" applyFill="1" applyBorder="1" applyAlignment="1">
      <alignment horizontal="center"/>
    </xf>
    <xf numFmtId="0" fontId="23" fillId="0" borderId="0" xfId="0" applyFont="1" applyFill="1" applyBorder="1"/>
    <xf numFmtId="14" fontId="23" fillId="0" borderId="0" xfId="0" applyNumberFormat="1" applyFont="1" applyFill="1" applyBorder="1"/>
    <xf numFmtId="16" fontId="23" fillId="0" borderId="0" xfId="0" applyNumberFormat="1" applyFont="1" applyFill="1" applyBorder="1"/>
    <xf numFmtId="0" fontId="2" fillId="0" borderId="0" xfId="0" applyFont="1" applyFill="1"/>
    <xf numFmtId="14" fontId="2" fillId="0" borderId="0" xfId="0" applyNumberFormat="1" applyFont="1" applyFill="1" applyAlignment="1">
      <alignment horizontal="center"/>
    </xf>
    <xf numFmtId="0" fontId="2" fillId="0" borderId="0" xfId="0" applyFont="1" applyFill="1" applyAlignment="1">
      <alignment horizontal="center"/>
    </xf>
    <xf numFmtId="14" fontId="1" fillId="0" borderId="0" xfId="0" applyNumberFormat="1" applyFont="1" applyFill="1" applyBorder="1" applyAlignment="1">
      <alignment horizontal="center" vertical="center"/>
    </xf>
    <xf numFmtId="0" fontId="23" fillId="0" borderId="5" xfId="0" applyFont="1" applyBorder="1" applyAlignment="1">
      <alignment horizontal="center" vertical="center" wrapText="1"/>
    </xf>
    <xf numFmtId="0" fontId="23" fillId="44" borderId="5" xfId="0" applyFont="1" applyFill="1" applyBorder="1" applyAlignment="1">
      <alignment horizontal="center" vertical="center" wrapText="1"/>
    </xf>
    <xf numFmtId="0" fontId="23" fillId="42" borderId="3" xfId="0" applyFont="1" applyFill="1" applyBorder="1" applyAlignment="1">
      <alignment horizontal="center" vertical="center" wrapText="1"/>
    </xf>
    <xf numFmtId="14" fontId="27" fillId="0" borderId="0" xfId="0" applyNumberFormat="1" applyFont="1" applyFill="1" applyBorder="1"/>
    <xf numFmtId="0" fontId="22" fillId="0" borderId="0" xfId="42" applyFill="1"/>
    <xf numFmtId="0" fontId="2" fillId="4" borderId="0" xfId="0" applyFont="1" applyFill="1" applyBorder="1" applyAlignment="1">
      <alignment horizontal="center" vertical="center" wrapText="1"/>
    </xf>
    <xf numFmtId="0" fontId="2" fillId="8" borderId="17" xfId="0" applyFont="1" applyFill="1" applyBorder="1" applyAlignment="1">
      <alignment horizontal="center" vertical="center" wrapText="1"/>
    </xf>
    <xf numFmtId="0" fontId="0" fillId="10" borderId="17" xfId="0" applyFill="1" applyBorder="1" applyAlignment="1">
      <alignment horizontal="center" vertical="center" wrapText="1"/>
    </xf>
    <xf numFmtId="2" fontId="0" fillId="0" borderId="0" xfId="0" applyNumberFormat="1" applyFill="1" applyBorder="1" applyAlignment="1">
      <alignment horizontal="center" vertical="center"/>
    </xf>
    <xf numFmtId="0" fontId="2" fillId="0" borderId="0" xfId="0" applyFont="1" applyFill="1" applyBorder="1"/>
    <xf numFmtId="0" fontId="2" fillId="45" borderId="2" xfId="0" applyFont="1" applyFill="1" applyBorder="1" applyAlignment="1">
      <alignment horizontal="center" vertical="center" wrapText="1"/>
    </xf>
    <xf numFmtId="164" fontId="0" fillId="4" borderId="0" xfId="0" applyNumberFormat="1" applyFill="1" applyAlignment="1">
      <alignment horizontal="center" vertical="center"/>
    </xf>
    <xf numFmtId="164" fontId="2" fillId="4" borderId="0" xfId="0" applyNumberFormat="1" applyFont="1" applyFill="1" applyAlignment="1">
      <alignment horizontal="center" vertical="center"/>
    </xf>
    <xf numFmtId="164" fontId="0" fillId="0" borderId="0" xfId="0" applyNumberFormat="1" applyAlignment="1">
      <alignment horizontal="center" vertical="center"/>
    </xf>
    <xf numFmtId="0" fontId="0" fillId="0" borderId="0" xfId="0" applyFill="1" applyAlignment="1">
      <alignment wrapText="1"/>
    </xf>
    <xf numFmtId="2" fontId="2" fillId="4" borderId="0" xfId="0" applyNumberFormat="1" applyFont="1" applyFill="1"/>
    <xf numFmtId="0" fontId="4" fillId="46" borderId="2" xfId="0" applyFont="1" applyFill="1" applyBorder="1" applyAlignment="1">
      <alignment horizontal="center"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a:solidFill>
                  <a:sysClr val="windowText" lastClr="000000"/>
                </a:solidFill>
              </a:rPr>
              <a:t>Mirapex ER (pramipexole dihydrochloride; NDA 22421)</a:t>
            </a:r>
          </a:p>
        </c:rich>
      </c:tx>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9.8734371993758924E-2"/>
          <c:y val="5.6066449381262547E-2"/>
          <c:w val="0.86034998017357545"/>
          <c:h val="0.78367430943527239"/>
        </c:manualLayout>
      </c:layout>
      <c:barChart>
        <c:barDir val="bar"/>
        <c:grouping val="stacked"/>
        <c:varyColors val="0"/>
        <c:ser>
          <c:idx val="0"/>
          <c:order val="0"/>
          <c:tx>
            <c:strRef>
              <c:f>'Bar Graph (# years)'!$B$1</c:f>
              <c:strCache>
                <c:ptCount val="1"/>
                <c:pt idx="0">
                  <c:v>Column1 (gap before earliest priority date)</c:v>
                </c:pt>
              </c:strCache>
            </c:strRef>
          </c:tx>
          <c:spPr>
            <a:noFill/>
            <a:ln>
              <a:solidFill>
                <a:schemeClr val="bg1"/>
              </a:solidFill>
            </a:ln>
            <a:effectLst/>
          </c:spPr>
          <c:invertIfNegative val="0"/>
          <c:cat>
            <c:strRef>
              <c:f>'Bar Graph (# years)'!$A$3:$A$7</c:f>
              <c:strCache>
                <c:ptCount val="5"/>
                <c:pt idx="0">
                  <c:v>4886812 (compound genus, species)</c:v>
                </c:pt>
                <c:pt idx="1">
                  <c:v>7695734 
(ER tablet, 
manufacturing method)</c:v>
                </c:pt>
                <c:pt idx="2">
                  <c:v>8679533 
(once daily composition)</c:v>
                </c:pt>
                <c:pt idx="3">
                  <c:v>NDF </c:v>
                </c:pt>
                <c:pt idx="4">
                  <c:v>I-623 </c:v>
                </c:pt>
              </c:strCache>
            </c:strRef>
          </c:cat>
          <c:val>
            <c:numRef>
              <c:f>'Bar Graph (# years)'!$B$3:$B$7</c:f>
              <c:numCache>
                <c:formatCode>0.00</c:formatCode>
                <c:ptCount val="5"/>
                <c:pt idx="0">
                  <c:v>0</c:v>
                </c:pt>
                <c:pt idx="1">
                  <c:v>19.646817248459961</c:v>
                </c:pt>
                <c:pt idx="2">
                  <c:v>17.593429158110883</c:v>
                </c:pt>
                <c:pt idx="3">
                  <c:v>24.16974674880219</c:v>
                </c:pt>
                <c:pt idx="4">
                  <c:v>24.246406570841888</c:v>
                </c:pt>
              </c:numCache>
            </c:numRef>
          </c:val>
          <c:extLst>
            <c:ext xmlns:c16="http://schemas.microsoft.com/office/drawing/2014/chart" uri="{C3380CC4-5D6E-409C-BE32-E72D297353CC}">
              <c16:uniqueId val="{00000009-F61F-429C-B648-83080D56F475}"/>
            </c:ext>
          </c:extLst>
        </c:ser>
        <c:ser>
          <c:idx val="1"/>
          <c:order val="1"/>
          <c:tx>
            <c:strRef>
              <c:f>'Bar Graph (# years)'!$C$1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1-7BC0-4DE4-AB32-2CFAABD11F9B}"/>
                </c:ext>
              </c:extLst>
            </c:dLbl>
            <c:dLbl>
              <c:idx val="2"/>
              <c:delete val="1"/>
              <c:extLst>
                <c:ext xmlns:c15="http://schemas.microsoft.com/office/drawing/2012/chart" uri="{CE6537A1-D6FC-4f65-9D91-7224C49458BB}"/>
                <c:ext xmlns:c16="http://schemas.microsoft.com/office/drawing/2014/chart" uri="{C3380CC4-5D6E-409C-BE32-E72D297353CC}">
                  <c16:uniqueId val="{00000002-7BC0-4DE4-AB32-2CFAABD11F9B}"/>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4886812 (compound genus, species)</c:v>
                </c:pt>
                <c:pt idx="1">
                  <c:v>7695734 
(ER tablet, 
manufacturing method)</c:v>
                </c:pt>
                <c:pt idx="2">
                  <c:v>8679533 
(once daily composition)</c:v>
                </c:pt>
                <c:pt idx="3">
                  <c:v>NDF </c:v>
                </c:pt>
                <c:pt idx="4">
                  <c:v>I-623 </c:v>
                </c:pt>
              </c:strCache>
            </c:strRef>
          </c:cat>
          <c:val>
            <c:numRef>
              <c:f>'Bar Graph (# years)'!$C$3:$C$7</c:f>
              <c:numCache>
                <c:formatCode>0.00</c:formatCode>
                <c:ptCount val="5"/>
                <c:pt idx="0">
                  <c:v>2.8145106091718</c:v>
                </c:pt>
                <c:pt idx="1">
                  <c:v>0</c:v>
                </c:pt>
                <c:pt idx="2">
                  <c:v>0</c:v>
                </c:pt>
              </c:numCache>
            </c:numRef>
          </c:val>
          <c:extLst>
            <c:ext xmlns:c16="http://schemas.microsoft.com/office/drawing/2014/chart" uri="{C3380CC4-5D6E-409C-BE32-E72D297353CC}">
              <c16:uniqueId val="{0000000A-F61F-429C-B648-83080D56F475}"/>
            </c:ext>
          </c:extLst>
        </c:ser>
        <c:ser>
          <c:idx val="2"/>
          <c:order val="2"/>
          <c:tx>
            <c:strRef>
              <c:f>'Bar Graph (# years)'!$D$1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4886812 (compound genus, species)</c:v>
                </c:pt>
                <c:pt idx="1">
                  <c:v>7695734 
(ER tablet, 
manufacturing method)</c:v>
                </c:pt>
                <c:pt idx="2">
                  <c:v>8679533 
(once daily composition)</c:v>
                </c:pt>
                <c:pt idx="3">
                  <c:v>NDF </c:v>
                </c:pt>
                <c:pt idx="4">
                  <c:v>I-623 </c:v>
                </c:pt>
              </c:strCache>
            </c:strRef>
          </c:cat>
          <c:val>
            <c:numRef>
              <c:f>'Bar Graph (# years)'!$D$3:$D$7</c:f>
              <c:numCache>
                <c:formatCode>0.00</c:formatCode>
                <c:ptCount val="5"/>
                <c:pt idx="0">
                  <c:v>1.1663244353182751</c:v>
                </c:pt>
                <c:pt idx="1">
                  <c:v>4.6680355920602326</c:v>
                </c:pt>
                <c:pt idx="2">
                  <c:v>10.669404517453799</c:v>
                </c:pt>
              </c:numCache>
            </c:numRef>
          </c:val>
          <c:extLst>
            <c:ext xmlns:c16="http://schemas.microsoft.com/office/drawing/2014/chart" uri="{C3380CC4-5D6E-409C-BE32-E72D297353CC}">
              <c16:uniqueId val="{0000000B-F61F-429C-B648-83080D56F475}"/>
            </c:ext>
          </c:extLst>
        </c:ser>
        <c:ser>
          <c:idx val="3"/>
          <c:order val="3"/>
          <c:tx>
            <c:strRef>
              <c:f>'Bar Graph (# years)'!$E$1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49C-4459-BBDF-ED8AE5B9A525}"/>
                </c:ext>
              </c:extLst>
            </c:dLbl>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4886812 (compound genus, species)</c:v>
                </c:pt>
                <c:pt idx="1">
                  <c:v>7695734 
(ER tablet, 
manufacturing method)</c:v>
                </c:pt>
                <c:pt idx="2">
                  <c:v>8679533 
(once daily composition)</c:v>
                </c:pt>
                <c:pt idx="3">
                  <c:v>NDF </c:v>
                </c:pt>
                <c:pt idx="4">
                  <c:v>I-623 </c:v>
                </c:pt>
              </c:strCache>
            </c:strRef>
          </c:cat>
          <c:val>
            <c:numRef>
              <c:f>'Bar Graph (# years)'!$E$3:$E$7</c:f>
              <c:numCache>
                <c:formatCode>0.00</c:formatCode>
                <c:ptCount val="5"/>
                <c:pt idx="0">
                  <c:v>16.539356605065024</c:v>
                </c:pt>
                <c:pt idx="1">
                  <c:v>0</c:v>
                </c:pt>
                <c:pt idx="2">
                  <c:v>0</c:v>
                </c:pt>
              </c:numCache>
            </c:numRef>
          </c:val>
          <c:extLst>
            <c:ext xmlns:c16="http://schemas.microsoft.com/office/drawing/2014/chart" uri="{C3380CC4-5D6E-409C-BE32-E72D297353CC}">
              <c16:uniqueId val="{0000000C-F61F-429C-B648-83080D56F475}"/>
            </c:ext>
          </c:extLst>
        </c:ser>
        <c:ser>
          <c:idx val="4"/>
          <c:order val="4"/>
          <c:tx>
            <c:strRef>
              <c:f>'Bar Graph (# years)'!$F$1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B49C-4459-BBDF-ED8AE5B9A525}"/>
                </c:ext>
              </c:extLst>
            </c:dLbl>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4886812 (compound genus, species)</c:v>
                </c:pt>
                <c:pt idx="1">
                  <c:v>7695734 
(ER tablet, 
manufacturing method)</c:v>
                </c:pt>
                <c:pt idx="2">
                  <c:v>8679533 
(once daily composition)</c:v>
                </c:pt>
                <c:pt idx="3">
                  <c:v>NDF </c:v>
                </c:pt>
                <c:pt idx="4">
                  <c:v>I-623 </c:v>
                </c:pt>
              </c:strCache>
            </c:strRef>
          </c:cat>
          <c:val>
            <c:numRef>
              <c:f>'Bar Graph (# years)'!$F$3:$F$7</c:f>
              <c:numCache>
                <c:formatCode>0.00</c:formatCode>
                <c:ptCount val="5"/>
                <c:pt idx="0">
                  <c:v>0</c:v>
                </c:pt>
                <c:pt idx="1">
                  <c:v>15.331964407939767</c:v>
                </c:pt>
                <c:pt idx="2">
                  <c:v>9.330595482546201</c:v>
                </c:pt>
              </c:numCache>
            </c:numRef>
          </c:val>
          <c:extLst>
            <c:ext xmlns:c16="http://schemas.microsoft.com/office/drawing/2014/chart" uri="{C3380CC4-5D6E-409C-BE32-E72D297353CC}">
              <c16:uniqueId val="{0000000D-F61F-429C-B648-83080D56F475}"/>
            </c:ext>
          </c:extLst>
        </c:ser>
        <c:ser>
          <c:idx val="5"/>
          <c:order val="5"/>
          <c:tx>
            <c:strRef>
              <c:f>'Bar Graph (# years)'!$G$1</c:f>
              <c:strCache>
                <c:ptCount val="1"/>
                <c:pt idx="0">
                  <c:v>Patent Term Adjustment</c:v>
                </c:pt>
              </c:strCache>
            </c:strRef>
          </c:tx>
          <c:spPr>
            <a:solidFill>
              <a:srgbClr val="00B0F0"/>
            </a:solidFill>
            <a:ln w="19050">
              <a:noFill/>
            </a:ln>
            <a:effectLst/>
            <a:scene3d>
              <a:camera prst="orthographicFront"/>
              <a:lightRig rig="threePt" dir="t"/>
            </a:scene3d>
            <a:sp3d>
              <a:bevelT/>
            </a:sp3d>
          </c:spPr>
          <c:invertIfNegative val="0"/>
          <c:dLbls>
            <c:dLbl>
              <c:idx val="1"/>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63F-40BD-B01F-AB687A02C310}"/>
                </c:ext>
              </c:extLst>
            </c:dLbl>
            <c:dLbl>
              <c:idx val="2"/>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49C-4459-BBDF-ED8AE5B9A525}"/>
                </c:ext>
              </c:extLst>
            </c:dLbl>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4886812 (compound genus, species)</c:v>
                </c:pt>
                <c:pt idx="1">
                  <c:v>7695734 
(ER tablet, 
manufacturing method)</c:v>
                </c:pt>
                <c:pt idx="2">
                  <c:v>8679533 
(once daily composition)</c:v>
                </c:pt>
                <c:pt idx="3">
                  <c:v>NDF </c:v>
                </c:pt>
                <c:pt idx="4">
                  <c:v>I-623 </c:v>
                </c:pt>
              </c:strCache>
            </c:strRef>
          </c:cat>
          <c:val>
            <c:numRef>
              <c:f>'Bar Graph (# years)'!$G$3:$G$7</c:f>
              <c:numCache>
                <c:formatCode>0.00</c:formatCode>
                <c:ptCount val="5"/>
                <c:pt idx="0">
                  <c:v>0</c:v>
                </c:pt>
                <c:pt idx="1">
                  <c:v>2.7049965776865159</c:v>
                </c:pt>
                <c:pt idx="2">
                  <c:v>5.7713894592744692</c:v>
                </c:pt>
              </c:numCache>
            </c:numRef>
          </c:val>
          <c:extLst>
            <c:ext xmlns:c16="http://schemas.microsoft.com/office/drawing/2014/chart" uri="{C3380CC4-5D6E-409C-BE32-E72D297353CC}">
              <c16:uniqueId val="{0000000E-F61F-429C-B648-83080D56F475}"/>
            </c:ext>
          </c:extLst>
        </c:ser>
        <c:ser>
          <c:idx val="7"/>
          <c:order val="6"/>
          <c:tx>
            <c:strRef>
              <c:f>'Bar Graph (# years)'!$H$1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49C-4459-BBDF-ED8AE5B9A525}"/>
                </c:ext>
              </c:extLst>
            </c:dLbl>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4886812 (compound genus, species)</c:v>
                </c:pt>
                <c:pt idx="1">
                  <c:v>7695734 
(ER tablet, 
manufacturing method)</c:v>
                </c:pt>
                <c:pt idx="2">
                  <c:v>8679533 
(once daily composition)</c:v>
                </c:pt>
                <c:pt idx="3">
                  <c:v>NDF </c:v>
                </c:pt>
                <c:pt idx="4">
                  <c:v>I-623 </c:v>
                </c:pt>
              </c:strCache>
            </c:strRef>
          </c:cat>
          <c:val>
            <c:numRef>
              <c:f>'Bar Graph (# years)'!$H$3:$H$7</c:f>
              <c:numCache>
                <c:formatCode>0.00</c:formatCode>
                <c:ptCount val="5"/>
                <c:pt idx="0">
                  <c:v>4.2819986310746065</c:v>
                </c:pt>
                <c:pt idx="1">
                  <c:v>0</c:v>
                </c:pt>
                <c:pt idx="2">
                  <c:v>0</c:v>
                </c:pt>
              </c:numCache>
            </c:numRef>
          </c:val>
          <c:extLst>
            <c:ext xmlns:c16="http://schemas.microsoft.com/office/drawing/2014/chart" uri="{C3380CC4-5D6E-409C-BE32-E72D297353CC}">
              <c16:uniqueId val="{00000000-1242-408C-ACE2-26EB34FF67C7}"/>
            </c:ext>
          </c:extLst>
        </c:ser>
        <c:ser>
          <c:idx val="9"/>
          <c:order val="7"/>
          <c:tx>
            <c:strRef>
              <c:f>'Bar Graph (# years)'!$J$1</c:f>
              <c:strCache>
                <c:ptCount val="1"/>
                <c:pt idx="0">
                  <c:v>FDCA Exclusivity</c:v>
                </c:pt>
              </c:strCache>
            </c:strRef>
          </c:tx>
          <c:spPr>
            <a:pattFill prst="lgCheck">
              <a:fgClr>
                <a:srgbClr val="002060"/>
              </a:fgClr>
              <a:bgClr>
                <a:schemeClr val="bg1"/>
              </a:bgClr>
            </a:pattFill>
            <a:ln>
              <a:noFill/>
            </a:ln>
            <a:effectLst/>
            <a:scene3d>
              <a:camera prst="orthographicFront"/>
              <a:lightRig rig="threePt" dir="t"/>
            </a:scene3d>
            <a:sp3d>
              <a:bevelT/>
            </a:sp3d>
          </c:spPr>
          <c:invertIfNegative val="0"/>
          <c:dPt>
            <c:idx val="3"/>
            <c:invertIfNegative val="0"/>
            <c:bubble3D val="0"/>
            <c:extLst>
              <c:ext xmlns:c16="http://schemas.microsoft.com/office/drawing/2014/chart" uri="{C3380CC4-5D6E-409C-BE32-E72D297353CC}">
                <c16:uniqueId val="{00000003-163F-40BD-B01F-AB687A02C310}"/>
              </c:ext>
            </c:extLst>
          </c:dPt>
          <c:dLbls>
            <c:dLbl>
              <c:idx val="3"/>
              <c:layout>
                <c:manualLayout>
                  <c:x val="3.4307042846903227E-3"/>
                  <c:y val="-4.703913347249182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63F-40BD-B01F-AB687A02C310}"/>
                </c:ext>
              </c:extLst>
            </c:dLbl>
            <c:dLbl>
              <c:idx val="4"/>
              <c:layout>
                <c:manualLayout>
                  <c:x val="3.4307042846903227E-3"/>
                  <c:y val="-4.70391334724918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BC0-4DE4-AB32-2CFAABD11F9B}"/>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4886812 (compound genus, species)</c:v>
                </c:pt>
                <c:pt idx="1">
                  <c:v>7695734 
(ER tablet, 
manufacturing method)</c:v>
                </c:pt>
                <c:pt idx="2">
                  <c:v>8679533 
(once daily composition)</c:v>
                </c:pt>
                <c:pt idx="3">
                  <c:v>NDF </c:v>
                </c:pt>
                <c:pt idx="4">
                  <c:v>I-623 </c:v>
                </c:pt>
              </c:strCache>
            </c:strRef>
          </c:cat>
          <c:val>
            <c:numRef>
              <c:f>'Bar Graph (# years)'!$J$3:$J$7</c:f>
              <c:numCache>
                <c:formatCode>0.0</c:formatCode>
                <c:ptCount val="5"/>
                <c:pt idx="3">
                  <c:v>3.0006844626967832</c:v>
                </c:pt>
                <c:pt idx="4">
                  <c:v>3.0006844626967832</c:v>
                </c:pt>
              </c:numCache>
            </c:numRef>
          </c:val>
          <c:extLst>
            <c:ext xmlns:c16="http://schemas.microsoft.com/office/drawing/2014/chart" uri="{C3380CC4-5D6E-409C-BE32-E72D297353CC}">
              <c16:uniqueId val="{00000001-8857-4539-B6E0-B458160AB11B}"/>
            </c:ext>
          </c:extLst>
        </c:ser>
        <c:ser>
          <c:idx val="6"/>
          <c:order val="8"/>
          <c:tx>
            <c:strRef>
              <c:f>'Bar Graph (# years)'!$I$1</c:f>
              <c:strCache>
                <c:ptCount val="1"/>
                <c:pt idx="0">
                  <c:v>FDCA Pediatric Exclusivity (PED)</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cat>
            <c:strRef>
              <c:f>'Bar Graph (# years)'!$A$3:$A$7</c:f>
              <c:strCache>
                <c:ptCount val="5"/>
                <c:pt idx="0">
                  <c:v>4886812 (compound genus, species)</c:v>
                </c:pt>
                <c:pt idx="1">
                  <c:v>7695734 
(ER tablet, 
manufacturing method)</c:v>
                </c:pt>
                <c:pt idx="2">
                  <c:v>8679533 
(once daily composition)</c:v>
                </c:pt>
                <c:pt idx="3">
                  <c:v>NDF </c:v>
                </c:pt>
                <c:pt idx="4">
                  <c:v>I-623 </c:v>
                </c:pt>
              </c:strCache>
            </c:strRef>
          </c:cat>
          <c:val>
            <c:numRef>
              <c:f>'Bar Graph (# years)'!$I$3:$I$7</c:f>
              <c:numCache>
                <c:formatCode>0.0</c:formatCode>
                <c:ptCount val="5"/>
                <c:pt idx="0">
                  <c:v>0</c:v>
                </c:pt>
                <c:pt idx="1">
                  <c:v>0</c:v>
                </c:pt>
                <c:pt idx="2">
                  <c:v>0</c:v>
                </c:pt>
              </c:numCache>
            </c:numRef>
          </c:val>
          <c:extLst>
            <c:ext xmlns:c16="http://schemas.microsoft.com/office/drawing/2014/chart" uri="{C3380CC4-5D6E-409C-BE32-E72D297353CC}">
              <c16:uniqueId val="{0000000F-F61F-429C-B648-83080D56F475}"/>
            </c:ext>
          </c:extLst>
        </c:ser>
        <c:ser>
          <c:idx val="8"/>
          <c:order val="9"/>
          <c:tx>
            <c:strRef>
              <c:f>'Bar Graph (# years)'!$K$1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dLbls>
            <c:dLbl>
              <c:idx val="0"/>
              <c:layout>
                <c:manualLayout>
                  <c:x val="-6.8614085693816519E-4"/>
                  <c:y val="-4.86071045882416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49C-4459-BBDF-ED8AE5B9A525}"/>
                </c:ext>
              </c:extLst>
            </c:dLbl>
            <c:dLbl>
              <c:idx val="1"/>
              <c:delete val="1"/>
              <c:extLst>
                <c:ext xmlns:c15="http://schemas.microsoft.com/office/drawing/2012/chart" uri="{CE6537A1-D6FC-4f65-9D91-7224C49458BB}"/>
                <c:ext xmlns:c16="http://schemas.microsoft.com/office/drawing/2014/chart" uri="{C3380CC4-5D6E-409C-BE32-E72D297353CC}">
                  <c16:uniqueId val="{00000003-B49C-4459-BBDF-ED8AE5B9A525}"/>
                </c:ext>
              </c:extLst>
            </c:dLbl>
            <c:dLbl>
              <c:idx val="2"/>
              <c:delete val="1"/>
              <c:extLst>
                <c:ext xmlns:c15="http://schemas.microsoft.com/office/drawing/2012/chart" uri="{CE6537A1-D6FC-4f65-9D91-7224C49458BB}"/>
                <c:ext xmlns:c16="http://schemas.microsoft.com/office/drawing/2014/chart" uri="{C3380CC4-5D6E-409C-BE32-E72D297353CC}">
                  <c16:uniqueId val="{00000001-163F-40BD-B01F-AB687A02C310}"/>
                </c:ext>
              </c:extLst>
            </c:dLbl>
            <c:spPr>
              <a:noFill/>
              <a:ln>
                <a:noFill/>
              </a:ln>
              <a:effectLst/>
            </c:spPr>
            <c:txPr>
              <a:bodyPr rot="0" spcFirstLastPara="1" vertOverflow="ellipsis" vert="horz" wrap="square" anchor="ctr" anchorCtr="1"/>
              <a:lstStyle/>
              <a:p>
                <a:pPr>
                  <a:defRPr sz="16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4886812 (compound genus, species)</c:v>
                </c:pt>
                <c:pt idx="1">
                  <c:v>7695734 
(ER tablet, 
manufacturing method)</c:v>
                </c:pt>
                <c:pt idx="2">
                  <c:v>8679533 
(once daily composition)</c:v>
                </c:pt>
                <c:pt idx="3">
                  <c:v>NDF </c:v>
                </c:pt>
                <c:pt idx="4">
                  <c:v>I-623 </c:v>
                </c:pt>
              </c:strCache>
            </c:strRef>
          </c:cat>
          <c:val>
            <c:numRef>
              <c:f>'Bar Graph (# years)'!$K$3:$K$7</c:f>
              <c:numCache>
                <c:formatCode>0.00</c:formatCode>
                <c:ptCount val="5"/>
                <c:pt idx="0">
                  <c:v>0.45995893223819301</c:v>
                </c:pt>
                <c:pt idx="1">
                  <c:v>0</c:v>
                </c:pt>
                <c:pt idx="2">
                  <c:v>0</c:v>
                </c:pt>
              </c:numCache>
            </c:numRef>
          </c:val>
          <c:extLst>
            <c:ext xmlns:c16="http://schemas.microsoft.com/office/drawing/2014/chart" uri="{C3380CC4-5D6E-409C-BE32-E72D297353CC}">
              <c16:uniqueId val="{0000000A-9D27-44D5-9AB2-5D53DEBF949F}"/>
            </c:ext>
          </c:extLst>
        </c:ser>
        <c:dLbls>
          <c:showLegendKey val="0"/>
          <c:showVal val="0"/>
          <c:showCatName val="0"/>
          <c:showSerName val="0"/>
          <c:showPercent val="0"/>
          <c:showBubbleSize val="0"/>
        </c:dLbls>
        <c:gapWidth val="145"/>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a:solidFill>
                      <a:sysClr val="windowText" lastClr="000000"/>
                    </a:solidFill>
                  </a:rPr>
                  <a:t>Patents or Exclusivities</a:t>
                </a:r>
              </a:p>
            </c:rich>
          </c:tx>
          <c:layout>
            <c:manualLayout>
              <c:xMode val="edge"/>
              <c:yMode val="edge"/>
              <c:x val="4.9835436949355076E-3"/>
              <c:y val="0.36057100816468485"/>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max val="4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a:solidFill>
                      <a:sysClr val="windowText" lastClr="000000"/>
                    </a:solidFill>
                  </a:rPr>
                  <a:t>Years</a:t>
                </a:r>
              </a:p>
            </c:rich>
          </c:tx>
          <c:layout>
            <c:manualLayout>
              <c:xMode val="edge"/>
              <c:yMode val="edge"/>
              <c:x val="1.3431774556373467E-2"/>
              <c:y val="0.86501003316320646"/>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ayout>
        <c:manualLayout>
          <c:xMode val="edge"/>
          <c:yMode val="edge"/>
          <c:x val="1.8290675899022599E-2"/>
          <c:y val="0.93412101452916607"/>
          <c:w val="0.97799002802827717"/>
          <c:h val="6.5878985470833942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b="1"/>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1493181</xdr:colOff>
      <xdr:row>16</xdr:row>
      <xdr:rowOff>168061</xdr:rowOff>
    </xdr:from>
    <xdr:to>
      <xdr:col>11</xdr:col>
      <xdr:colOff>800100</xdr:colOff>
      <xdr:row>59</xdr:row>
      <xdr:rowOff>76200</xdr:rowOff>
    </xdr:to>
    <xdr:graphicFrame macro="">
      <xdr:nvGraphicFramePr>
        <xdr:cNvPr id="2" name="Chart 1" descr="MIRAPEX ER was approved on February 19, 2010. The first generic extended-release product (2.25 mg) was launched on November 20, 2015, after the exclusivities expired, but prior to the 2028 and 2029 expiration dates of the later expiring, extended-release formulation patents (listed for all strengths). Thus, the NDA applicant enjoyed approximately 5.5 years of market exclusivity from the date of FDA approval to the date of generic launch. USPTO did not identify any litigation associated with the extended-release formulation patents.&#10;USPTO identified three patents and two NCI exclusivities for the first-approved MIRAPEX ER extended-release tablet products (0.375 mg, 0.75 mg, 1.5 mg, 3 mg, and 4.5 mg) during 2005 to 2018. The first expiring patent relates to the drug compound.  The later expiring patents relate to specific extended release (sustained release) formulations, and manufacturing methods for making the extended-release formulations.&#10;" title="MIRAPEX ER (pramipexole; NDA 22421)">
          <a:extLst>
            <a:ext uri="{FF2B5EF4-FFF2-40B4-BE49-F238E27FC236}">
              <a16:creationId xmlns:a16="http://schemas.microsoft.com/office/drawing/2014/main" id="{212102B6-F8CF-4B65-996A-E5BE4FC6BC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0.0021</cdr:x>
      <cdr:y>0.87927</cdr:y>
    </cdr:from>
    <cdr:to>
      <cdr:x>0.99931</cdr:x>
      <cdr:y>0.91533</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38941" y="7121739"/>
          <a:ext cx="18457678" cy="2921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baseline="0"/>
            <a:t>                 	      </a:t>
          </a:r>
          <a:r>
            <a:rPr lang="en-US" sz="1400" b="1"/>
            <a:t>12/19/1985 </a:t>
          </a:r>
          <a:r>
            <a:rPr lang="en-US" sz="1400" b="1" baseline="0"/>
            <a:t>                  12/19/1990                      12/19/1995                       12/19/2000                      12/19/2005                    12/19/2010                       12/19/2015                    12/19/2020                      12/19/2025                       12/19/2030</a:t>
          </a:r>
          <a:endParaRPr lang="en-US" sz="1400" b="1"/>
        </a:p>
      </cdr:txBody>
    </cdr:sp>
  </cdr:relSizeAnchor>
  <cdr:relSizeAnchor xmlns:cdr="http://schemas.openxmlformats.org/drawingml/2006/chartDrawing">
    <cdr:from>
      <cdr:x>0.665</cdr:x>
      <cdr:y>0.06137</cdr:y>
    </cdr:from>
    <cdr:to>
      <cdr:x>0.75486</cdr:x>
      <cdr:y>0.13291</cdr:y>
    </cdr:to>
    <cdr:sp macro="" textlink="">
      <cdr:nvSpPr>
        <cdr:cNvPr id="3" name="TextBox 7">
          <a:extLst xmlns:a="http://schemas.openxmlformats.org/drawingml/2006/main">
            <a:ext uri="{FF2B5EF4-FFF2-40B4-BE49-F238E27FC236}">
              <a16:creationId xmlns:a16="http://schemas.microsoft.com/office/drawing/2014/main" id="{94C07D76-D0E1-4370-9EC3-72D551F92E1C}"/>
            </a:ext>
          </a:extLst>
        </cdr:cNvPr>
        <cdr:cNvSpPr txBox="1"/>
      </cdr:nvSpPr>
      <cdr:spPr>
        <a:xfrm xmlns:a="http://schemas.openxmlformats.org/drawingml/2006/main">
          <a:off x="11962360" y="497075"/>
          <a:ext cx="1616457" cy="579448"/>
        </a:xfrm>
        <a:prstGeom xmlns:a="http://schemas.openxmlformats.org/drawingml/2006/main" prst="rect">
          <a:avLst/>
        </a:prstGeom>
        <a:noFill xmlns:a="http://schemas.openxmlformats.org/drawingml/2006/main"/>
        <a:ln xmlns:a="http://schemas.openxmlformats.org/drawingml/2006/main" w="28575" cmpd="sng">
          <a:solidFill>
            <a:srgbClr val="7030A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7030A0"/>
              </a:solidFill>
            </a:rPr>
            <a:t>Generic Launch 11/20/2015</a:t>
          </a:r>
        </a:p>
      </cdr:txBody>
    </cdr:sp>
  </cdr:relSizeAnchor>
  <cdr:relSizeAnchor xmlns:cdr="http://schemas.openxmlformats.org/drawingml/2006/chartDrawing">
    <cdr:from>
      <cdr:x>0.48648</cdr:x>
      <cdr:y>0.07067</cdr:y>
    </cdr:from>
    <cdr:to>
      <cdr:x>0.56174</cdr:x>
      <cdr:y>0.13918</cdr:y>
    </cdr:to>
    <cdr:sp macro="" textlink="">
      <cdr:nvSpPr>
        <cdr:cNvPr id="4" name="TextBox 5">
          <a:extLst xmlns:a="http://schemas.openxmlformats.org/drawingml/2006/main">
            <a:ext uri="{FF2B5EF4-FFF2-40B4-BE49-F238E27FC236}">
              <a16:creationId xmlns:a16="http://schemas.microsoft.com/office/drawing/2014/main" id="{D657F61D-E161-4756-BC29-CAC9DEA18DD4}"/>
            </a:ext>
          </a:extLst>
        </cdr:cNvPr>
        <cdr:cNvSpPr txBox="1"/>
      </cdr:nvSpPr>
      <cdr:spPr>
        <a:xfrm xmlns:a="http://schemas.openxmlformats.org/drawingml/2006/main">
          <a:off x="8751140" y="572432"/>
          <a:ext cx="1353823" cy="554906"/>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00B050"/>
              </a:solidFill>
            </a:rPr>
            <a:t>FDA Approval</a:t>
          </a:r>
        </a:p>
        <a:p xmlns:a="http://schemas.openxmlformats.org/drawingml/2006/main">
          <a:pPr algn="ctr"/>
          <a:r>
            <a:rPr lang="en-US" sz="1600" b="1">
              <a:solidFill>
                <a:srgbClr val="00B050"/>
              </a:solidFill>
            </a:rPr>
            <a:t>2/19/2010</a:t>
          </a:r>
        </a:p>
      </cdr:txBody>
    </cdr:sp>
  </cdr:relSizeAnchor>
  <cdr:relSizeAnchor xmlns:cdr="http://schemas.openxmlformats.org/drawingml/2006/chartDrawing">
    <cdr:from>
      <cdr:x>0.66324</cdr:x>
      <cdr:y>0.06235</cdr:y>
    </cdr:from>
    <cdr:to>
      <cdr:x>0.66358</cdr:x>
      <cdr:y>0.84163</cdr:y>
    </cdr:to>
    <cdr:cxnSp macro="">
      <cdr:nvCxnSpPr>
        <cdr:cNvPr id="5" name="Straight Connector 4">
          <a:extLst xmlns:a="http://schemas.openxmlformats.org/drawingml/2006/main">
            <a:ext uri="{FF2B5EF4-FFF2-40B4-BE49-F238E27FC236}">
              <a16:creationId xmlns:a16="http://schemas.microsoft.com/office/drawing/2014/main" id="{553903E8-B188-4E9C-90BE-C7BEAFFAAA9C}"/>
            </a:ext>
          </a:extLst>
        </cdr:cNvPr>
        <cdr:cNvCxnSpPr/>
      </cdr:nvCxnSpPr>
      <cdr:spPr>
        <a:xfrm xmlns:a="http://schemas.openxmlformats.org/drawingml/2006/main">
          <a:off x="11930772" y="505047"/>
          <a:ext cx="6116" cy="6311886"/>
        </a:xfrm>
        <a:prstGeom xmlns:a="http://schemas.openxmlformats.org/drawingml/2006/main" prst="line">
          <a:avLst/>
        </a:prstGeom>
        <a:ln xmlns:a="http://schemas.openxmlformats.org/drawingml/2006/main" w="28575">
          <a:solidFill>
            <a:srgbClr val="7030A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0.56228</cdr:x>
      <cdr:y>0.06862</cdr:y>
    </cdr:from>
    <cdr:to>
      <cdr:x>0.56298</cdr:x>
      <cdr:y>0.86672</cdr:y>
    </cdr:to>
    <cdr:cxnSp macro="">
      <cdr:nvCxnSpPr>
        <cdr:cNvPr id="7" name="Straight Connector 6">
          <a:extLst xmlns:a="http://schemas.openxmlformats.org/drawingml/2006/main">
            <a:ext uri="{FF2B5EF4-FFF2-40B4-BE49-F238E27FC236}">
              <a16:creationId xmlns:a16="http://schemas.microsoft.com/office/drawing/2014/main" id="{AD7BCC37-5C32-44E8-ACB5-BFF6A946354F}"/>
            </a:ext>
          </a:extLst>
        </cdr:cNvPr>
        <cdr:cNvCxnSpPr/>
      </cdr:nvCxnSpPr>
      <cdr:spPr>
        <a:xfrm xmlns:a="http://schemas.openxmlformats.org/drawingml/2006/main">
          <a:off x="10114677" y="555812"/>
          <a:ext cx="12592" cy="6464322"/>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AC27"/>
  <sheetViews>
    <sheetView zoomScale="90" zoomScaleNormal="90" workbookViewId="0">
      <pane xSplit="1" topLeftCell="B1" activePane="topRight" state="frozen"/>
      <selection pane="topRight" activeCell="C13" sqref="C13"/>
    </sheetView>
  </sheetViews>
  <sheetFormatPr defaultRowHeight="14.4" x14ac:dyDescent="0.3"/>
  <cols>
    <col min="1" max="1" width="42.33203125" bestFit="1" customWidth="1"/>
    <col min="2" max="2" width="17.44140625" customWidth="1"/>
    <col min="3" max="3" width="15.88671875" style="1" customWidth="1"/>
    <col min="4" max="4" width="27" customWidth="1"/>
    <col min="5" max="5" width="14.88671875" style="1" customWidth="1"/>
    <col min="6" max="6" width="24.6640625" customWidth="1"/>
    <col min="7" max="7" width="16" style="1" customWidth="1"/>
    <col min="8" max="8" width="25.33203125" customWidth="1"/>
    <col min="9" max="9" width="18.6640625" style="1" customWidth="1"/>
    <col min="10" max="10" width="16.6640625" customWidth="1"/>
    <col min="11" max="11" width="20.5546875" customWidth="1"/>
    <col min="12" max="12" width="29.5546875" customWidth="1"/>
    <col min="13" max="13" width="36.33203125" customWidth="1"/>
    <col min="14" max="14" width="14.6640625" customWidth="1"/>
    <col min="15" max="15" width="18" customWidth="1"/>
    <col min="16" max="18" width="21.109375" customWidth="1"/>
    <col min="19" max="20" width="21.109375" style="43" customWidth="1"/>
    <col min="21" max="21" width="21.88671875" customWidth="1"/>
    <col min="22" max="22" width="27" customWidth="1"/>
    <col min="23" max="23" width="16.88671875" customWidth="1"/>
    <col min="24" max="24" width="10.5546875" bestFit="1" customWidth="1"/>
  </cols>
  <sheetData>
    <row r="1" spans="1:29" s="35" customFormat="1" ht="133.5" customHeight="1" x14ac:dyDescent="0.3">
      <c r="A1" s="27" t="s">
        <v>0</v>
      </c>
      <c r="B1" s="28" t="s">
        <v>1</v>
      </c>
      <c r="C1" s="28" t="s">
        <v>2</v>
      </c>
      <c r="D1" s="28" t="s">
        <v>3</v>
      </c>
      <c r="E1" s="28" t="s">
        <v>4</v>
      </c>
      <c r="F1" s="29" t="s">
        <v>5</v>
      </c>
      <c r="G1" s="28" t="s">
        <v>6</v>
      </c>
      <c r="H1" s="30" t="s">
        <v>7</v>
      </c>
      <c r="I1" s="28" t="s">
        <v>8</v>
      </c>
      <c r="J1" s="28" t="s">
        <v>9</v>
      </c>
      <c r="K1" s="31" t="s">
        <v>10</v>
      </c>
      <c r="L1" s="62" t="s">
        <v>11</v>
      </c>
      <c r="M1" s="63" t="s">
        <v>12</v>
      </c>
      <c r="N1" s="32" t="s">
        <v>13</v>
      </c>
      <c r="O1" s="28" t="s">
        <v>14</v>
      </c>
      <c r="P1" s="12" t="s">
        <v>15</v>
      </c>
      <c r="Q1" s="28" t="s">
        <v>16</v>
      </c>
      <c r="R1" s="28" t="s">
        <v>17</v>
      </c>
      <c r="S1" s="48" t="s">
        <v>18</v>
      </c>
      <c r="T1" s="49" t="s">
        <v>19</v>
      </c>
      <c r="U1" s="36" t="s">
        <v>20</v>
      </c>
      <c r="V1" s="33" t="s">
        <v>21</v>
      </c>
      <c r="W1" s="34" t="s">
        <v>22</v>
      </c>
    </row>
    <row r="2" spans="1:29" s="14" customFormat="1" ht="90" customHeight="1" x14ac:dyDescent="0.3">
      <c r="A2" s="18" t="s">
        <v>23</v>
      </c>
      <c r="B2" s="18" t="s">
        <v>24</v>
      </c>
      <c r="C2" s="18" t="s">
        <v>24</v>
      </c>
      <c r="D2" s="18" t="s">
        <v>25</v>
      </c>
      <c r="E2" s="18" t="s">
        <v>24</v>
      </c>
      <c r="F2" s="18" t="s">
        <v>26</v>
      </c>
      <c r="G2" s="18" t="s">
        <v>24</v>
      </c>
      <c r="H2" s="18" t="s">
        <v>27</v>
      </c>
      <c r="I2" s="46" t="s">
        <v>28</v>
      </c>
      <c r="J2" s="18" t="s">
        <v>24</v>
      </c>
      <c r="K2" s="18" t="s">
        <v>29</v>
      </c>
      <c r="L2" s="64" t="s">
        <v>30</v>
      </c>
      <c r="M2" s="64" t="s">
        <v>31</v>
      </c>
      <c r="N2" s="18" t="s">
        <v>32</v>
      </c>
      <c r="O2" s="18" t="s">
        <v>33</v>
      </c>
      <c r="P2" s="47" t="s">
        <v>34</v>
      </c>
      <c r="Q2" s="18" t="s">
        <v>35</v>
      </c>
      <c r="R2" s="18" t="s">
        <v>36</v>
      </c>
      <c r="S2" s="50" t="s">
        <v>37</v>
      </c>
      <c r="T2" s="50" t="s">
        <v>38</v>
      </c>
      <c r="U2" s="19" t="s">
        <v>24</v>
      </c>
      <c r="V2" s="19" t="s">
        <v>39</v>
      </c>
      <c r="W2" s="19" t="s">
        <v>40</v>
      </c>
    </row>
    <row r="3" spans="1:29" x14ac:dyDescent="0.3">
      <c r="A3" s="7">
        <v>4886812</v>
      </c>
      <c r="B3" s="2">
        <v>31400</v>
      </c>
      <c r="C3" s="2">
        <v>31400</v>
      </c>
      <c r="D3" s="8">
        <f>DATEDIF(B3, C3, "D")</f>
        <v>0</v>
      </c>
      <c r="E3" s="2">
        <v>32428</v>
      </c>
      <c r="F3" s="8">
        <f>DATEDIF(C3, E3, "D")</f>
        <v>1028</v>
      </c>
      <c r="G3" s="2">
        <v>32854</v>
      </c>
      <c r="H3" s="8">
        <f>DATEDIF(E3, G3, "D")</f>
        <v>426</v>
      </c>
      <c r="I3" s="6">
        <f>DATE(YEAR(G3) + 17,MONTH(G3),DAY(G3))</f>
        <v>39063</v>
      </c>
      <c r="J3" s="2">
        <v>40228</v>
      </c>
      <c r="K3" s="5">
        <f>IF(J3&lt;G3, 0, IF(Q3&lt;I3, IF(Q3&lt;J3, (Q3-G3), (J3-G3)), IF(I3&lt;J3, (I3-G3), (J3-G3))))</f>
        <v>6041</v>
      </c>
      <c r="L3" s="6">
        <v>38895</v>
      </c>
      <c r="M3" s="8">
        <v>0</v>
      </c>
      <c r="N3" s="9">
        <v>0</v>
      </c>
      <c r="O3" s="11">
        <f>I3+N3</f>
        <v>39063</v>
      </c>
      <c r="P3" s="45">
        <v>1564</v>
      </c>
      <c r="Q3" s="11">
        <f>IF(L3&gt;O3, O3, L3)</f>
        <v>38895</v>
      </c>
      <c r="R3" s="3">
        <f>Q3+P3</f>
        <v>40459</v>
      </c>
      <c r="S3" s="3"/>
      <c r="T3" s="8"/>
      <c r="U3" s="38"/>
      <c r="V3" s="42"/>
      <c r="W3" s="45">
        <f>DATEDIF(Q3, O3, "D")</f>
        <v>168</v>
      </c>
      <c r="X3" s="43"/>
      <c r="Y3" s="43"/>
      <c r="Z3" s="43"/>
      <c r="AA3" s="43"/>
      <c r="AB3" s="43"/>
      <c r="AC3" s="43"/>
    </row>
    <row r="4" spans="1:29" x14ac:dyDescent="0.3">
      <c r="A4" s="7">
        <v>7695734</v>
      </c>
      <c r="B4" s="2">
        <v>31400</v>
      </c>
      <c r="C4" s="11">
        <v>38576</v>
      </c>
      <c r="D4" s="8">
        <f t="shared" ref="D4:D5" si="0">DATEDIF(B4, C4, "D")</f>
        <v>7176</v>
      </c>
      <c r="E4" s="2">
        <v>38576</v>
      </c>
      <c r="F4" s="8">
        <f>DATEDIF(C4, E4, "D")</f>
        <v>0</v>
      </c>
      <c r="G4" s="2">
        <v>40281</v>
      </c>
      <c r="H4" s="8">
        <f>DATEDIF(E4, G4, "D")</f>
        <v>1705</v>
      </c>
      <c r="I4" s="6">
        <f>E4+(20*365.25)</f>
        <v>45881</v>
      </c>
      <c r="J4" s="2">
        <v>40228</v>
      </c>
      <c r="K4" s="5">
        <f>IF(J4&lt;G4, 0, IF(Q4&lt;I4, IF(Q4&lt;J4, (Q4-G4), (J4-G4)), IF(I4&lt;J4, (I4-G4), (J4-G4))))</f>
        <v>0</v>
      </c>
      <c r="L4" s="6">
        <f>O4</f>
        <v>46869</v>
      </c>
      <c r="M4" s="8">
        <f t="shared" ref="M4:M5" si="1">IF(G4&lt;J4, IF(Q4&lt;I4, (Q4-J4), (I4-J4)), IF(Q4&lt;I4, (Q4-G4), (I4-G4)))</f>
        <v>5600</v>
      </c>
      <c r="N4" s="9">
        <v>988</v>
      </c>
      <c r="O4" s="11">
        <f t="shared" ref="O4:O5" si="2">I4+N4</f>
        <v>46869</v>
      </c>
      <c r="P4" s="8">
        <v>0</v>
      </c>
      <c r="Q4" s="11">
        <f t="shared" ref="Q4:Q5" si="3">IF(L4&gt;O4, O4, L4)</f>
        <v>46869</v>
      </c>
      <c r="R4" s="3">
        <f t="shared" ref="R4:R5" si="4">Q4+P4</f>
        <v>46869</v>
      </c>
      <c r="S4" s="3"/>
      <c r="T4" s="8"/>
      <c r="U4" s="38"/>
      <c r="V4" s="42"/>
      <c r="W4" s="45">
        <f t="shared" ref="W4:W5" si="5">DATEDIF(Q4, O4, "D")</f>
        <v>0</v>
      </c>
      <c r="X4" s="43"/>
      <c r="Y4" s="43"/>
      <c r="Z4" s="43"/>
      <c r="AA4" s="43"/>
      <c r="AB4" s="43"/>
      <c r="AC4" s="43"/>
    </row>
    <row r="5" spans="1:29" x14ac:dyDescent="0.3">
      <c r="A5" s="7">
        <v>8679533</v>
      </c>
      <c r="B5" s="2">
        <v>31400</v>
      </c>
      <c r="C5" s="11">
        <v>37826</v>
      </c>
      <c r="D5" s="8">
        <f t="shared" si="0"/>
        <v>6426</v>
      </c>
      <c r="E5" s="2">
        <v>37826</v>
      </c>
      <c r="F5" s="8">
        <f t="shared" ref="F5" si="6">DATEDIF(C5, E5, "D")</f>
        <v>0</v>
      </c>
      <c r="G5" s="2">
        <v>41723</v>
      </c>
      <c r="H5" s="8">
        <f t="shared" ref="H5" si="7">DATEDIF(E5, G5, "D")</f>
        <v>3897</v>
      </c>
      <c r="I5" s="6">
        <f>DATE(2003, 7, 24)+(20*365.25)</f>
        <v>45131</v>
      </c>
      <c r="J5" s="2">
        <v>40228</v>
      </c>
      <c r="K5" s="5">
        <f>IF(J5&lt;G5, 0, IF(Q5&lt;I5, IF(Q5&lt;J5, (Q5-G5), (J5-G5)), IF(I5&lt;J5, (I5-G5), (J5-G5))))</f>
        <v>0</v>
      </c>
      <c r="L5" s="11">
        <f>O5</f>
        <v>47239</v>
      </c>
      <c r="M5" s="8">
        <f t="shared" si="1"/>
        <v>3408</v>
      </c>
      <c r="N5" s="9">
        <v>2108</v>
      </c>
      <c r="O5" s="11">
        <f t="shared" si="2"/>
        <v>47239</v>
      </c>
      <c r="P5" s="4">
        <v>0</v>
      </c>
      <c r="Q5" s="11">
        <f t="shared" si="3"/>
        <v>47239</v>
      </c>
      <c r="R5" s="3">
        <f t="shared" si="4"/>
        <v>47239</v>
      </c>
      <c r="S5" s="3"/>
      <c r="T5" s="8"/>
      <c r="U5" s="37"/>
      <c r="V5" s="42"/>
      <c r="W5" s="45">
        <f t="shared" si="5"/>
        <v>0</v>
      </c>
      <c r="X5" s="43"/>
      <c r="Y5" s="43"/>
      <c r="Z5" s="43"/>
      <c r="AA5" s="43"/>
      <c r="AB5" s="43"/>
      <c r="AC5" s="43"/>
    </row>
    <row r="6" spans="1:29" x14ac:dyDescent="0.3">
      <c r="A6" s="13" t="s">
        <v>41</v>
      </c>
      <c r="B6" s="39">
        <v>31400</v>
      </c>
      <c r="C6" s="39">
        <v>40228</v>
      </c>
      <c r="D6" s="40">
        <f t="shared" ref="D6" si="8">DATEDIF(B6, C6, "D")</f>
        <v>8828</v>
      </c>
      <c r="E6" s="13"/>
      <c r="F6" s="13"/>
      <c r="G6" s="13"/>
      <c r="H6" s="13"/>
      <c r="I6" s="13"/>
      <c r="J6" s="39"/>
      <c r="K6" s="13"/>
      <c r="L6" s="13"/>
      <c r="M6" s="13"/>
      <c r="N6" s="13"/>
      <c r="O6" s="13"/>
      <c r="P6" s="13"/>
      <c r="Q6" s="13"/>
      <c r="R6" s="13"/>
      <c r="S6" s="13"/>
      <c r="T6" s="13"/>
      <c r="U6" s="39">
        <v>41324</v>
      </c>
      <c r="V6" s="67">
        <f>DATEDIF(C6, U6, "D")</f>
        <v>1096</v>
      </c>
      <c r="W6" s="13"/>
      <c r="X6" s="43"/>
      <c r="Y6" s="43"/>
      <c r="Z6" s="43"/>
      <c r="AA6" s="43"/>
      <c r="AB6" s="43"/>
      <c r="AC6" s="43"/>
    </row>
    <row r="7" spans="1:29" s="43" customFormat="1" x14ac:dyDescent="0.3">
      <c r="A7" s="13" t="s">
        <v>42</v>
      </c>
      <c r="B7" s="39">
        <v>31400</v>
      </c>
      <c r="C7" s="39">
        <v>40256</v>
      </c>
      <c r="D7" s="40">
        <f t="shared" ref="D7" si="9">DATEDIF(B7, C7, "D")</f>
        <v>8856</v>
      </c>
      <c r="E7" s="13"/>
      <c r="F7" s="13"/>
      <c r="G7" s="13"/>
      <c r="H7" s="13"/>
      <c r="I7" s="13"/>
      <c r="J7" s="39"/>
      <c r="K7" s="13"/>
      <c r="L7" s="13"/>
      <c r="M7" s="13"/>
      <c r="N7" s="13"/>
      <c r="O7" s="13"/>
      <c r="P7" s="13"/>
      <c r="Q7" s="13"/>
      <c r="R7" s="13"/>
      <c r="S7" s="13"/>
      <c r="T7" s="13"/>
      <c r="U7" s="39">
        <v>41352</v>
      </c>
      <c r="V7" s="67">
        <f>DATEDIF(C7, U7, "D")</f>
        <v>1096</v>
      </c>
      <c r="W7" s="13"/>
    </row>
    <row r="8" spans="1:29" s="7" customFormat="1" x14ac:dyDescent="0.3">
      <c r="A8" s="58"/>
      <c r="B8" s="59"/>
      <c r="C8" s="59"/>
      <c r="D8" s="60"/>
      <c r="E8" s="58"/>
      <c r="F8" s="58"/>
      <c r="G8" s="58"/>
      <c r="H8" s="58"/>
      <c r="I8" s="58"/>
      <c r="J8" s="59"/>
      <c r="K8" s="58"/>
      <c r="L8" s="58"/>
      <c r="M8" s="58"/>
      <c r="N8" s="58"/>
      <c r="O8" s="58"/>
      <c r="P8" s="58"/>
      <c r="Q8" s="58"/>
      <c r="R8" s="58"/>
      <c r="S8" s="58"/>
      <c r="T8" s="58"/>
      <c r="U8" s="59"/>
      <c r="V8" s="60"/>
      <c r="W8" s="58"/>
    </row>
    <row r="9" spans="1:29" s="7" customFormat="1" x14ac:dyDescent="0.3">
      <c r="A9" s="58"/>
      <c r="B9" s="59"/>
      <c r="C9" s="59"/>
      <c r="D9" s="60"/>
      <c r="E9" s="58"/>
      <c r="F9" s="58"/>
      <c r="G9" s="58"/>
      <c r="H9" s="58"/>
      <c r="I9" s="58"/>
      <c r="J9" s="59"/>
      <c r="K9" s="58"/>
      <c r="L9" s="58"/>
      <c r="M9" s="58"/>
      <c r="N9" s="58"/>
      <c r="O9" s="58"/>
      <c r="P9" s="58"/>
      <c r="Q9" s="58"/>
      <c r="R9" s="58"/>
      <c r="S9" s="58"/>
      <c r="T9" s="58"/>
      <c r="U9" s="59"/>
      <c r="V9" s="60"/>
      <c r="W9" s="58"/>
    </row>
    <row r="10" spans="1:29" s="54" customFormat="1" ht="30.75" customHeight="1" x14ac:dyDescent="0.3">
      <c r="A10" s="51"/>
      <c r="B10" s="61"/>
      <c r="C10" s="51"/>
      <c r="D10" s="51"/>
      <c r="E10" s="51"/>
      <c r="F10" s="51"/>
      <c r="G10" s="61"/>
      <c r="H10" s="51"/>
      <c r="I10" s="51"/>
      <c r="J10" s="51"/>
      <c r="K10" s="51"/>
      <c r="L10" s="51"/>
      <c r="M10" s="51"/>
      <c r="N10" s="51"/>
      <c r="O10" s="51"/>
      <c r="P10" s="51"/>
      <c r="Q10" s="51"/>
      <c r="R10" s="51"/>
      <c r="S10" s="51"/>
      <c r="T10" s="51"/>
    </row>
    <row r="11" spans="1:29" s="14" customFormat="1" x14ac:dyDescent="0.3">
      <c r="A11" s="55"/>
      <c r="B11" s="55"/>
      <c r="C11" s="55"/>
      <c r="D11" s="56"/>
      <c r="E11" s="55"/>
      <c r="F11" s="57"/>
      <c r="G11" s="56"/>
      <c r="H11" s="56"/>
      <c r="I11" s="55"/>
      <c r="J11" s="55"/>
      <c r="K11" s="55"/>
      <c r="L11" s="55"/>
      <c r="M11" s="55"/>
      <c r="N11" s="55"/>
      <c r="O11" s="55"/>
      <c r="P11" s="55"/>
      <c r="Q11" s="55"/>
      <c r="R11" s="55"/>
      <c r="S11" s="55"/>
      <c r="T11" s="55"/>
    </row>
    <row r="12" spans="1:29" s="14" customFormat="1" x14ac:dyDescent="0.3">
      <c r="A12" s="55"/>
      <c r="B12" s="55"/>
      <c r="C12" s="55"/>
      <c r="D12" s="55"/>
      <c r="E12" s="55"/>
      <c r="F12" s="57"/>
      <c r="G12" s="55"/>
      <c r="H12" s="56"/>
      <c r="I12" s="55"/>
      <c r="J12" s="55"/>
      <c r="L12" s="55"/>
      <c r="M12" s="55"/>
      <c r="N12" s="55"/>
      <c r="O12" s="55"/>
      <c r="P12" s="55"/>
      <c r="Q12" s="55"/>
      <c r="R12" s="55"/>
      <c r="S12" s="55"/>
      <c r="T12" s="55"/>
    </row>
    <row r="13" spans="1:29" s="14" customFormat="1" x14ac:dyDescent="0.3">
      <c r="A13" s="55"/>
      <c r="B13" s="55"/>
      <c r="C13" s="55"/>
      <c r="D13" s="55"/>
      <c r="E13" s="55"/>
      <c r="F13" s="57"/>
      <c r="G13" s="55"/>
      <c r="H13" s="56"/>
      <c r="I13" s="55"/>
      <c r="J13" s="55"/>
      <c r="L13" s="55"/>
      <c r="M13" s="55"/>
      <c r="N13" s="55"/>
      <c r="O13" s="55"/>
      <c r="P13" s="55"/>
      <c r="Q13" s="55"/>
      <c r="R13" s="55"/>
      <c r="S13" s="55"/>
      <c r="T13" s="55"/>
    </row>
    <row r="14" spans="1:29" s="14" customFormat="1" x14ac:dyDescent="0.3">
      <c r="A14" s="55"/>
      <c r="B14" s="55"/>
      <c r="C14" s="55"/>
      <c r="D14" s="55"/>
      <c r="E14" s="55"/>
      <c r="F14" s="57"/>
      <c r="G14" s="55"/>
      <c r="H14" s="56"/>
      <c r="I14" s="55"/>
      <c r="J14" s="55"/>
      <c r="L14" s="55"/>
      <c r="M14" s="55"/>
      <c r="N14" s="55"/>
      <c r="O14" s="55"/>
      <c r="P14" s="55"/>
      <c r="Q14" s="55"/>
      <c r="R14" s="55"/>
      <c r="S14" s="55"/>
      <c r="T14" s="55"/>
    </row>
    <row r="15" spans="1:29" s="14" customFormat="1" x14ac:dyDescent="0.3">
      <c r="A15" s="55"/>
      <c r="B15" s="55"/>
      <c r="C15" s="55"/>
      <c r="D15" s="55"/>
      <c r="E15" s="55"/>
      <c r="F15" s="57"/>
      <c r="G15" s="55"/>
      <c r="H15" s="56"/>
      <c r="I15" s="56"/>
      <c r="J15" s="55"/>
      <c r="K15" s="55"/>
      <c r="L15" s="55"/>
      <c r="M15" s="56"/>
      <c r="N15" s="55"/>
      <c r="O15" s="56"/>
      <c r="P15" s="55"/>
      <c r="Q15" s="55"/>
      <c r="R15" s="55"/>
      <c r="S15" s="55"/>
      <c r="T15" s="55"/>
    </row>
    <row r="16" spans="1:29" s="14" customFormat="1" x14ac:dyDescent="0.3">
      <c r="A16" s="55"/>
      <c r="B16" s="55"/>
      <c r="C16" s="55"/>
      <c r="D16" s="55"/>
      <c r="E16" s="53"/>
      <c r="F16" s="52"/>
      <c r="G16" s="55"/>
      <c r="H16" s="56"/>
      <c r="I16" s="56"/>
      <c r="J16" s="55"/>
      <c r="K16" s="55"/>
      <c r="L16" s="55"/>
      <c r="M16" s="55"/>
      <c r="N16" s="55"/>
      <c r="O16" s="56"/>
      <c r="P16" s="55"/>
      <c r="Q16" s="55"/>
      <c r="R16" s="55"/>
      <c r="S16" s="55"/>
      <c r="T16" s="55"/>
    </row>
    <row r="17" spans="1:29" s="14" customFormat="1" x14ac:dyDescent="0.3">
      <c r="A17" s="55"/>
      <c r="B17" s="55"/>
      <c r="C17" s="55"/>
      <c r="D17" s="55"/>
      <c r="E17" s="53"/>
      <c r="F17" s="52"/>
      <c r="G17" s="55"/>
      <c r="H17" s="56"/>
      <c r="I17" s="55"/>
      <c r="J17" s="55"/>
      <c r="K17" s="15"/>
      <c r="L17" s="55"/>
      <c r="M17" s="56"/>
      <c r="N17" s="55"/>
      <c r="O17" s="55"/>
      <c r="P17" s="55"/>
      <c r="Q17" s="55"/>
      <c r="R17" s="55"/>
      <c r="S17" s="55"/>
      <c r="T17" s="55"/>
    </row>
    <row r="18" spans="1:29" s="14" customFormat="1" x14ac:dyDescent="0.3">
      <c r="A18" s="55"/>
      <c r="B18" s="55"/>
      <c r="C18" s="55"/>
      <c r="D18" s="55"/>
      <c r="E18" s="55"/>
      <c r="F18" s="57"/>
      <c r="G18" s="55"/>
      <c r="H18" s="56"/>
      <c r="I18" s="55"/>
      <c r="J18" s="55"/>
      <c r="K18" s="55"/>
      <c r="L18" s="55"/>
      <c r="M18" s="55"/>
      <c r="N18" s="55"/>
      <c r="O18" s="55"/>
      <c r="P18" s="55"/>
      <c r="Q18" s="65"/>
      <c r="R18" s="55"/>
      <c r="S18" s="55"/>
      <c r="T18" s="55"/>
    </row>
    <row r="19" spans="1:29" s="14" customFormat="1" x14ac:dyDescent="0.3">
      <c r="A19" s="55"/>
      <c r="B19" s="55"/>
      <c r="C19" s="55"/>
      <c r="D19" s="55"/>
      <c r="E19" s="55"/>
      <c r="F19" s="57"/>
      <c r="G19" s="55"/>
      <c r="H19" s="56"/>
      <c r="I19" s="55"/>
      <c r="J19" s="55"/>
      <c r="K19" s="55"/>
      <c r="L19" s="55"/>
      <c r="M19" s="55"/>
      <c r="N19" s="55"/>
      <c r="O19" s="55"/>
      <c r="P19" s="55"/>
      <c r="Q19" s="11"/>
      <c r="R19" s="11"/>
      <c r="S19" s="55"/>
      <c r="T19" s="55"/>
    </row>
    <row r="20" spans="1:29" x14ac:dyDescent="0.3">
      <c r="A20" s="43"/>
      <c r="B20" s="43"/>
      <c r="D20" s="43"/>
      <c r="F20" s="43"/>
      <c r="H20" s="43"/>
      <c r="J20" s="43"/>
      <c r="K20" s="44"/>
      <c r="L20" s="43"/>
      <c r="M20" s="43"/>
      <c r="N20" s="43"/>
      <c r="O20" s="43"/>
      <c r="P20" s="43"/>
      <c r="Q20" s="14"/>
      <c r="R20" s="43"/>
      <c r="U20" s="43"/>
      <c r="V20" s="43"/>
      <c r="W20" s="43"/>
      <c r="X20" s="43"/>
      <c r="Y20" s="43"/>
      <c r="Z20" s="43"/>
      <c r="AA20" s="43"/>
      <c r="AB20" s="43"/>
      <c r="AC20" s="43"/>
    </row>
    <row r="21" spans="1:29" x14ac:dyDescent="0.3">
      <c r="A21" s="43"/>
      <c r="B21" s="43"/>
      <c r="D21" s="43"/>
      <c r="F21" s="43"/>
      <c r="H21" s="43"/>
      <c r="J21" s="43"/>
      <c r="K21" s="43"/>
      <c r="L21" s="43"/>
      <c r="M21" s="44"/>
      <c r="N21" s="43"/>
      <c r="O21" s="43"/>
      <c r="P21" s="43"/>
      <c r="Q21" s="43"/>
      <c r="R21" s="43"/>
      <c r="U21" s="43"/>
      <c r="V21" s="43"/>
      <c r="W21" s="43"/>
      <c r="X21" s="43"/>
      <c r="Y21" s="43"/>
      <c r="Z21" s="43"/>
      <c r="AA21" s="43"/>
      <c r="AB21" s="43"/>
      <c r="AC21" s="43"/>
    </row>
    <row r="22" spans="1:29" x14ac:dyDescent="0.3">
      <c r="A22" s="66"/>
      <c r="B22" s="43"/>
      <c r="D22" s="43"/>
      <c r="F22" s="43"/>
      <c r="H22" s="43"/>
      <c r="J22" s="43"/>
      <c r="K22" s="43"/>
      <c r="L22" s="43"/>
      <c r="M22" s="43"/>
      <c r="N22" s="43"/>
      <c r="O22" s="43"/>
      <c r="P22" s="43"/>
      <c r="Q22" s="44"/>
      <c r="R22" s="43"/>
      <c r="U22" s="43"/>
      <c r="V22" s="43"/>
      <c r="W22" s="43"/>
      <c r="X22" s="43"/>
      <c r="Y22" s="43"/>
      <c r="Z22" s="43"/>
      <c r="AA22" s="43"/>
      <c r="AB22" s="43"/>
      <c r="AC22" s="43"/>
    </row>
    <row r="23" spans="1:29" x14ac:dyDescent="0.3">
      <c r="A23" s="7"/>
      <c r="B23" s="43"/>
      <c r="D23" s="43"/>
      <c r="F23" s="43"/>
      <c r="H23" s="43"/>
      <c r="J23" s="43"/>
      <c r="K23" s="43"/>
      <c r="L23" s="43"/>
      <c r="M23" s="43"/>
      <c r="N23" s="43"/>
      <c r="O23" s="44"/>
      <c r="P23" s="43"/>
      <c r="Q23" s="44"/>
      <c r="R23" s="43"/>
      <c r="U23" s="43"/>
      <c r="V23" s="43"/>
      <c r="W23" s="43"/>
      <c r="X23" s="43"/>
      <c r="Y23" s="43"/>
      <c r="Z23" s="43"/>
      <c r="AA23" s="43"/>
      <c r="AB23" s="43"/>
      <c r="AC23" s="43"/>
    </row>
    <row r="24" spans="1:29" x14ac:dyDescent="0.3">
      <c r="A24" s="43"/>
      <c r="B24" s="43"/>
      <c r="D24" s="43"/>
      <c r="F24" s="43"/>
      <c r="H24" s="43"/>
      <c r="J24" s="43"/>
      <c r="K24" s="43"/>
      <c r="L24" s="43"/>
      <c r="M24" s="44"/>
      <c r="N24" s="43"/>
      <c r="O24" s="44"/>
      <c r="P24" s="43"/>
      <c r="Q24" s="43"/>
      <c r="R24" s="43"/>
      <c r="U24" s="43"/>
      <c r="V24" s="43"/>
      <c r="W24" s="43"/>
      <c r="X24" s="43"/>
      <c r="Y24" s="43"/>
      <c r="Z24" s="43"/>
      <c r="AA24" s="43"/>
      <c r="AB24" s="43"/>
      <c r="AC24" s="43"/>
    </row>
    <row r="25" spans="1:29" x14ac:dyDescent="0.3">
      <c r="A25" s="43"/>
      <c r="B25" s="43"/>
      <c r="D25" s="43"/>
      <c r="F25" s="43"/>
      <c r="H25" s="43"/>
      <c r="J25" s="43"/>
      <c r="K25" s="43"/>
      <c r="L25" s="43"/>
      <c r="M25" s="44"/>
      <c r="N25" s="43"/>
      <c r="O25" s="44"/>
      <c r="P25" s="43"/>
      <c r="Q25" s="43"/>
      <c r="R25" s="43"/>
      <c r="U25" s="43"/>
      <c r="V25" s="43"/>
      <c r="W25" s="43"/>
      <c r="X25" s="43"/>
      <c r="Y25" s="43"/>
      <c r="Z25" s="43"/>
      <c r="AA25" s="43"/>
      <c r="AB25" s="43"/>
      <c r="AC25" s="43"/>
    </row>
    <row r="27" spans="1:29" x14ac:dyDescent="0.3">
      <c r="A27" s="43"/>
      <c r="B27" s="43"/>
      <c r="D27" s="43"/>
      <c r="F27" s="43"/>
      <c r="H27" s="43"/>
      <c r="J27" s="43"/>
      <c r="K27" s="43"/>
      <c r="L27" s="43"/>
      <c r="M27" s="44"/>
      <c r="N27" s="43"/>
      <c r="O27" s="43"/>
      <c r="P27" s="43"/>
      <c r="Q27" s="43"/>
      <c r="R27" s="43"/>
      <c r="U27" s="43"/>
      <c r="V27" s="43"/>
      <c r="W27" s="43"/>
      <c r="X27" s="43"/>
      <c r="Y27" s="43"/>
      <c r="Z27" s="43"/>
      <c r="AA27" s="43"/>
      <c r="AB27" s="43"/>
      <c r="AC27" s="43"/>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A8"/>
  <sheetViews>
    <sheetView tabSelected="1" zoomScale="75" zoomScaleNormal="75" workbookViewId="0">
      <pane ySplit="1" topLeftCell="A4" activePane="bottomLeft" state="frozen"/>
      <selection pane="bottomLeft" activeCell="O36" sqref="O36"/>
    </sheetView>
  </sheetViews>
  <sheetFormatPr defaultRowHeight="14.4" x14ac:dyDescent="0.3"/>
  <cols>
    <col min="1" max="1" width="36.5546875" bestFit="1" customWidth="1"/>
    <col min="2" max="2" width="22.44140625" customWidth="1"/>
    <col min="3" max="3" width="23" customWidth="1"/>
    <col min="4" max="4" width="21.33203125" customWidth="1"/>
    <col min="5" max="5" width="19.44140625" bestFit="1" customWidth="1"/>
    <col min="6" max="6" width="37.6640625" customWidth="1"/>
    <col min="7" max="7" width="38" customWidth="1"/>
    <col min="8" max="10" width="20" customWidth="1"/>
    <col min="11" max="11" width="21.5546875" customWidth="1"/>
    <col min="12" max="12" width="22.5546875" customWidth="1"/>
  </cols>
  <sheetData>
    <row r="1" spans="1:27" ht="69" customHeight="1" x14ac:dyDescent="0.3">
      <c r="A1" s="26" t="s">
        <v>43</v>
      </c>
      <c r="B1" s="26" t="s">
        <v>44</v>
      </c>
      <c r="C1" s="20" t="s">
        <v>45</v>
      </c>
      <c r="D1" s="21" t="s">
        <v>46</v>
      </c>
      <c r="E1" s="22" t="s">
        <v>47</v>
      </c>
      <c r="F1" s="23" t="s">
        <v>48</v>
      </c>
      <c r="G1" s="24" t="s">
        <v>49</v>
      </c>
      <c r="H1" s="78" t="s">
        <v>50</v>
      </c>
      <c r="I1" s="72" t="s">
        <v>51</v>
      </c>
      <c r="J1" s="25" t="s">
        <v>52</v>
      </c>
      <c r="K1" s="68" t="s">
        <v>53</v>
      </c>
      <c r="L1" s="15"/>
      <c r="M1" s="35"/>
      <c r="N1" s="35"/>
      <c r="O1" s="35"/>
      <c r="P1" s="35"/>
      <c r="Q1" s="43"/>
      <c r="R1" s="43"/>
      <c r="S1" s="43"/>
      <c r="T1" s="43"/>
      <c r="U1" s="43"/>
      <c r="V1" s="43"/>
      <c r="W1" s="43"/>
      <c r="X1" s="43"/>
      <c r="Y1" s="43"/>
      <c r="Z1" s="43"/>
      <c r="AA1" s="43"/>
    </row>
    <row r="2" spans="1:27" ht="112.5" customHeight="1" x14ac:dyDescent="0.3">
      <c r="A2" s="17" t="s">
        <v>54</v>
      </c>
      <c r="B2" s="17" t="s">
        <v>55</v>
      </c>
      <c r="C2" s="17" t="s">
        <v>56</v>
      </c>
      <c r="D2" s="17" t="s">
        <v>57</v>
      </c>
      <c r="E2" s="17" t="s">
        <v>58</v>
      </c>
      <c r="F2" s="17" t="s">
        <v>59</v>
      </c>
      <c r="G2" s="17" t="s">
        <v>60</v>
      </c>
      <c r="H2" s="17" t="s">
        <v>61</v>
      </c>
      <c r="I2" s="17" t="s">
        <v>62</v>
      </c>
      <c r="J2" s="17" t="s">
        <v>63</v>
      </c>
      <c r="K2" s="69" t="s">
        <v>64</v>
      </c>
      <c r="L2" s="15"/>
      <c r="M2" s="15"/>
      <c r="N2" s="15"/>
      <c r="O2" s="15"/>
      <c r="P2" s="15"/>
      <c r="Q2" s="15"/>
      <c r="R2" s="16"/>
      <c r="S2" s="16"/>
      <c r="T2" s="16"/>
      <c r="U2" s="16"/>
      <c r="V2" s="15"/>
      <c r="W2" s="15"/>
      <c r="X2" s="15"/>
      <c r="Y2" s="15"/>
      <c r="Z2" s="15"/>
      <c r="AA2" s="15"/>
    </row>
    <row r="3" spans="1:27" x14ac:dyDescent="0.3">
      <c r="A3" s="7" t="s">
        <v>65</v>
      </c>
      <c r="B3" s="10">
        <f>'Data for Bar Graph (# days)'!D3/365.25</f>
        <v>0</v>
      </c>
      <c r="C3" s="5">
        <f>'Data for Bar Graph (# days)'!F3/365.25</f>
        <v>2.8145106091718</v>
      </c>
      <c r="D3" s="5">
        <f>'Data for Bar Graph (# days)'!H3/365.25</f>
        <v>1.1663244353182751</v>
      </c>
      <c r="E3" s="10">
        <f>'Data for Bar Graph (# days)'!K3/365.25</f>
        <v>16.539356605065024</v>
      </c>
      <c r="F3" s="5">
        <f>'Data for Bar Graph (# days)'!M3/365.25</f>
        <v>0</v>
      </c>
      <c r="G3" s="5">
        <f>IF(K3&gt;0, IF(((('Data for Bar Graph (# days)'!N3-'Data for Bar Graph (# days)'!W3))/365.25)&gt;0, (('Data for Bar Graph (# days)'!N3-'Data for Bar Graph (# days)'!W3))/365.25, 0), ('Data for Bar Graph (# days)'!N3/365.25))</f>
        <v>0</v>
      </c>
      <c r="H3" s="5">
        <f>'Data for Bar Graph (# days)'!P3/365.25</f>
        <v>4.2819986310746065</v>
      </c>
      <c r="I3" s="75">
        <f>'Data for Bar Graph (# days)'!T3/365.25</f>
        <v>0</v>
      </c>
      <c r="J3" s="73"/>
      <c r="K3" s="10">
        <f>'Data for Bar Graph (# days)'!W3/365.25</f>
        <v>0.45995893223819301</v>
      </c>
      <c r="L3" s="70"/>
      <c r="M3" s="43"/>
      <c r="N3" s="43"/>
      <c r="O3" s="43"/>
      <c r="P3" s="43"/>
      <c r="Q3" s="43"/>
      <c r="R3" s="43"/>
      <c r="S3" s="43"/>
      <c r="T3" s="43"/>
      <c r="U3" s="43"/>
      <c r="V3" s="43"/>
      <c r="W3" s="43"/>
      <c r="X3" s="43"/>
      <c r="Y3" s="43"/>
      <c r="Z3" s="43"/>
      <c r="AA3" s="43"/>
    </row>
    <row r="4" spans="1:27" ht="43.2" x14ac:dyDescent="0.3">
      <c r="A4" s="76" t="s">
        <v>66</v>
      </c>
      <c r="B4" s="5">
        <f>'Data for Bar Graph (# days)'!D4/365.25</f>
        <v>19.646817248459961</v>
      </c>
      <c r="C4" s="5">
        <f>'Data for Bar Graph (# days)'!F4/365.25</f>
        <v>0</v>
      </c>
      <c r="D4" s="5">
        <f>'Data for Bar Graph (# days)'!H4/365.25</f>
        <v>4.6680355920602326</v>
      </c>
      <c r="E4" s="10">
        <f>'Data for Bar Graph (# days)'!K4/365.25</f>
        <v>0</v>
      </c>
      <c r="F4" s="5">
        <f>'Data for Bar Graph (# days)'!M4/365.25</f>
        <v>15.331964407939767</v>
      </c>
      <c r="G4" s="5">
        <f>IF(K4&gt;0, IF(((('Data for Bar Graph (# days)'!N4-'Data for Bar Graph (# days)'!W4))/365.25)&gt;0, (('Data for Bar Graph (# days)'!N4-'Data for Bar Graph (# days)'!W4))/365.25, 0), ('Data for Bar Graph (# days)'!N4/365.25))</f>
        <v>2.7049965776865159</v>
      </c>
      <c r="H4" s="5">
        <f>'Data for Bar Graph (# days)'!P4/365.25</f>
        <v>0</v>
      </c>
      <c r="I4" s="75">
        <f>'Data for Bar Graph (# days)'!T4/365.25</f>
        <v>0</v>
      </c>
      <c r="J4" s="73"/>
      <c r="K4" s="10">
        <f>'Data for Bar Graph (# days)'!W4/365.25</f>
        <v>0</v>
      </c>
      <c r="L4" s="70"/>
      <c r="M4" s="43"/>
      <c r="N4" s="43"/>
      <c r="O4" s="43"/>
      <c r="P4" s="43"/>
      <c r="Q4" s="43"/>
      <c r="R4" s="43"/>
      <c r="S4" s="43"/>
      <c r="T4" s="43"/>
      <c r="U4" s="43"/>
      <c r="V4" s="43"/>
      <c r="W4" s="43"/>
      <c r="X4" s="43"/>
      <c r="Y4" s="43"/>
      <c r="Z4" s="43"/>
      <c r="AA4" s="43"/>
    </row>
    <row r="5" spans="1:27" ht="28.8" x14ac:dyDescent="0.3">
      <c r="A5" s="76" t="s">
        <v>67</v>
      </c>
      <c r="B5" s="5">
        <f>'Data for Bar Graph (# days)'!D5/365.25</f>
        <v>17.593429158110883</v>
      </c>
      <c r="C5" s="5">
        <f>'Data for Bar Graph (# days)'!F5/365.25</f>
        <v>0</v>
      </c>
      <c r="D5" s="5">
        <f>'Data for Bar Graph (# days)'!H5/365.25</f>
        <v>10.669404517453799</v>
      </c>
      <c r="E5" s="10">
        <f>'Data for Bar Graph (# days)'!K5/365.25</f>
        <v>0</v>
      </c>
      <c r="F5" s="5">
        <f>'Data for Bar Graph (# days)'!M5/365.25</f>
        <v>9.330595482546201</v>
      </c>
      <c r="G5" s="5">
        <f>IF(K5&gt;0, IF(((('Data for Bar Graph (# days)'!N5-'Data for Bar Graph (# days)'!W5))/365.25)&gt;0, (('Data for Bar Graph (# days)'!N5-'Data for Bar Graph (# days)'!W5))/365.25, 0), ('Data for Bar Graph (# days)'!N5/365.25))</f>
        <v>5.7713894592744692</v>
      </c>
      <c r="H5" s="5">
        <f>'Data for Bar Graph (# days)'!P5/365.25</f>
        <v>0</v>
      </c>
      <c r="I5" s="75">
        <f>'Data for Bar Graph (# days)'!T5/365.25</f>
        <v>0</v>
      </c>
      <c r="J5" s="73"/>
      <c r="K5" s="10">
        <f>'Data for Bar Graph (# days)'!W5/365.25</f>
        <v>0</v>
      </c>
      <c r="L5" s="70"/>
      <c r="M5" s="43"/>
      <c r="N5" s="43"/>
      <c r="O5" s="43"/>
      <c r="P5" s="43"/>
      <c r="Q5" s="43"/>
      <c r="R5" s="43"/>
      <c r="S5" s="43"/>
      <c r="T5" s="43"/>
      <c r="U5" s="43"/>
      <c r="V5" s="43"/>
      <c r="W5" s="43"/>
      <c r="X5" s="43"/>
      <c r="Y5" s="43"/>
      <c r="Z5" s="43"/>
      <c r="AA5" s="43"/>
    </row>
    <row r="6" spans="1:27" x14ac:dyDescent="0.3">
      <c r="A6" s="13" t="s">
        <v>41</v>
      </c>
      <c r="B6" s="41">
        <f>'Data for Bar Graph (# days)'!D6/365.25</f>
        <v>24.16974674880219</v>
      </c>
      <c r="C6" s="13"/>
      <c r="D6" s="13"/>
      <c r="E6" s="13"/>
      <c r="F6" s="13"/>
      <c r="G6" s="13"/>
      <c r="H6" s="77"/>
      <c r="I6" s="13"/>
      <c r="J6" s="74">
        <f>'Data for Bar Graph (# days)'!V6/365.25</f>
        <v>3.0006844626967832</v>
      </c>
      <c r="K6" s="13"/>
      <c r="L6" s="14"/>
      <c r="M6" s="43"/>
      <c r="N6" s="43"/>
      <c r="O6" s="43"/>
      <c r="P6" s="43"/>
      <c r="Q6" s="43"/>
      <c r="R6" s="43"/>
      <c r="S6" s="43"/>
      <c r="T6" s="43"/>
      <c r="U6" s="43"/>
      <c r="V6" s="43"/>
      <c r="W6" s="43"/>
      <c r="X6" s="43"/>
      <c r="Y6" s="43"/>
      <c r="Z6" s="43"/>
      <c r="AA6" s="43"/>
    </row>
    <row r="7" spans="1:27" x14ac:dyDescent="0.3">
      <c r="A7" s="13" t="s">
        <v>42</v>
      </c>
      <c r="B7" s="41">
        <f>'Data for Bar Graph (# days)'!D7/365.25</f>
        <v>24.246406570841888</v>
      </c>
      <c r="C7" s="13"/>
      <c r="D7" s="13"/>
      <c r="E7" s="13"/>
      <c r="F7" s="13"/>
      <c r="G7" s="13"/>
      <c r="H7" s="77"/>
      <c r="I7" s="13"/>
      <c r="J7" s="74">
        <f>'Data for Bar Graph (# days)'!V7/365.25</f>
        <v>3.0006844626967832</v>
      </c>
      <c r="K7" s="13"/>
      <c r="L7" s="71"/>
      <c r="M7" s="43"/>
      <c r="N7" s="43"/>
      <c r="O7" s="43"/>
      <c r="P7" s="43"/>
      <c r="Q7" s="43"/>
      <c r="R7" s="43"/>
      <c r="S7" s="43"/>
      <c r="T7" s="43"/>
      <c r="U7" s="43"/>
      <c r="V7" s="43"/>
      <c r="W7" s="43"/>
      <c r="X7" s="43"/>
      <c r="Y7" s="43"/>
      <c r="Z7" s="43"/>
      <c r="AA7" s="43"/>
    </row>
    <row r="8" spans="1:27" x14ac:dyDescent="0.3">
      <c r="A8" s="43"/>
      <c r="B8" s="43"/>
      <c r="C8" s="43"/>
      <c r="D8" s="43"/>
      <c r="E8" s="43"/>
      <c r="F8" s="43"/>
      <c r="G8" s="43"/>
      <c r="H8" s="43"/>
      <c r="I8" s="43"/>
      <c r="J8" s="43"/>
      <c r="K8" s="43"/>
      <c r="L8" s="14"/>
      <c r="M8" s="43"/>
      <c r="N8" s="43"/>
      <c r="O8" s="43"/>
      <c r="P8" s="43"/>
      <c r="Q8" s="43"/>
      <c r="R8" s="43"/>
      <c r="S8" s="43"/>
      <c r="T8" s="43"/>
      <c r="U8" s="43"/>
      <c r="V8" s="43"/>
      <c r="W8" s="43"/>
      <c r="X8" s="43"/>
      <c r="Y8" s="43"/>
      <c r="Z8" s="43"/>
      <c r="AA8" s="43"/>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EC8C78-18CD-4CFC-8B88-7453971D263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CE26C16-C827-4C7F-8173-87511ACDD2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1a242a-b86b-4d84-b653-fe89a0c00260"/>
    <ds:schemaRef ds:uri="0f237262-9dbc-4cdd-8adf-cd692af547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8520FB5-76A4-498E-B56C-1DED25FC3E3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for Bar Graph (# days)</vt:lpstr>
      <vt:lpstr>Bar Graph (# years)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Arguello, Michael</cp:lastModifiedBy>
  <cp:revision/>
  <dcterms:created xsi:type="dcterms:W3CDTF">2022-03-11T13:11:25Z</dcterms:created>
  <dcterms:modified xsi:type="dcterms:W3CDTF">2024-05-30T20:14:49Z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